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ТСЖ СТРИЖИ\Протоколы общих собраний ТСЖ\Пакет на Общее собрание 2024 г\"/>
    </mc:Choice>
  </mc:AlternateContent>
  <xr:revisionPtr revIDLastSave="0" documentId="13_ncr:1_{812A1DA0-352D-43F0-BE14-263A2AE12307}" xr6:coauthVersionLast="47" xr6:coauthVersionMax="47" xr10:uidLastSave="{00000000-0000-0000-0000-000000000000}"/>
  <bookViews>
    <workbookView xWindow="-108" yWindow="-108" windowWidth="23256" windowHeight="12576" xr2:uid="{91C723C6-84EC-474C-B10B-90A79F078491}"/>
  </bookViews>
  <sheets>
    <sheet name="смет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1" l="1"/>
  <c r="Q33" i="1"/>
  <c r="U8" i="1"/>
  <c r="R5" i="1"/>
  <c r="Q5" i="1"/>
  <c r="Q4" i="1" s="1"/>
  <c r="R4" i="1"/>
  <c r="S36" i="1"/>
  <c r="R36" i="1"/>
  <c r="P36" i="1"/>
  <c r="O36" i="1"/>
  <c r="N36" i="1"/>
  <c r="M36" i="1"/>
  <c r="L36" i="1"/>
  <c r="J36" i="1"/>
  <c r="I36" i="1"/>
  <c r="H36" i="1"/>
  <c r="G36" i="1"/>
  <c r="F36" i="1"/>
  <c r="E36" i="1"/>
  <c r="D36" i="1"/>
  <c r="C36" i="1"/>
  <c r="R33" i="1"/>
  <c r="P33" i="1"/>
  <c r="J32" i="1"/>
  <c r="I32" i="1"/>
  <c r="S29" i="1"/>
  <c r="O29" i="1"/>
  <c r="K29" i="1"/>
  <c r="G29" i="1"/>
  <c r="S28" i="1"/>
  <c r="O28" i="1"/>
  <c r="K28" i="1"/>
  <c r="G28" i="1"/>
  <c r="S27" i="1"/>
  <c r="O27" i="1"/>
  <c r="K27" i="1"/>
  <c r="G27" i="1"/>
  <c r="S26" i="1"/>
  <c r="T26" i="1" s="1"/>
  <c r="O26" i="1"/>
  <c r="K26" i="1"/>
  <c r="G26" i="1"/>
  <c r="S25" i="1"/>
  <c r="O25" i="1"/>
  <c r="K25" i="1"/>
  <c r="G25" i="1"/>
  <c r="S24" i="1"/>
  <c r="O24" i="1"/>
  <c r="K24" i="1"/>
  <c r="G24" i="1"/>
  <c r="S23" i="1"/>
  <c r="O23" i="1"/>
  <c r="K23" i="1"/>
  <c r="G23" i="1"/>
  <c r="S22" i="1"/>
  <c r="T22" i="1" s="1"/>
  <c r="U22" i="1" s="1"/>
  <c r="O22" i="1"/>
  <c r="K22" i="1"/>
  <c r="G22" i="1"/>
  <c r="S21" i="1"/>
  <c r="O21" i="1"/>
  <c r="K21" i="1"/>
  <c r="G21" i="1"/>
  <c r="S20" i="1"/>
  <c r="O20" i="1"/>
  <c r="K20" i="1"/>
  <c r="G20" i="1"/>
  <c r="S19" i="1"/>
  <c r="O19" i="1"/>
  <c r="K19" i="1"/>
  <c r="G19" i="1"/>
  <c r="S18" i="1"/>
  <c r="T18" i="1" s="1"/>
  <c r="U18" i="1" s="1"/>
  <c r="O18" i="1"/>
  <c r="K18" i="1"/>
  <c r="G18" i="1"/>
  <c r="S17" i="1"/>
  <c r="O17" i="1"/>
  <c r="K17" i="1"/>
  <c r="G17" i="1"/>
  <c r="S16" i="1"/>
  <c r="O16" i="1"/>
  <c r="K16" i="1"/>
  <c r="G16" i="1"/>
  <c r="G13" i="1" s="1"/>
  <c r="S15" i="1"/>
  <c r="O15" i="1"/>
  <c r="K15" i="1"/>
  <c r="G15" i="1"/>
  <c r="S14" i="1"/>
  <c r="T14" i="1" s="1"/>
  <c r="U14" i="1" s="1"/>
  <c r="O14" i="1"/>
  <c r="O13" i="1" s="1"/>
  <c r="K14" i="1"/>
  <c r="G14" i="1"/>
  <c r="R13" i="1"/>
  <c r="Q13" i="1"/>
  <c r="P13" i="1"/>
  <c r="N13" i="1"/>
  <c r="M13" i="1"/>
  <c r="L13" i="1"/>
  <c r="K13" i="1"/>
  <c r="J13" i="1"/>
  <c r="J30" i="1" s="1"/>
  <c r="I13" i="1"/>
  <c r="H13" i="1"/>
  <c r="F13" i="1"/>
  <c r="E13" i="1"/>
  <c r="D13" i="1"/>
  <c r="C13" i="1"/>
  <c r="C30" i="1" s="1"/>
  <c r="S12" i="1"/>
  <c r="O12" i="1"/>
  <c r="K12" i="1"/>
  <c r="G12" i="1"/>
  <c r="U11" i="1"/>
  <c r="S11" i="1"/>
  <c r="O11" i="1"/>
  <c r="K11" i="1"/>
  <c r="G11" i="1"/>
  <c r="S10" i="1"/>
  <c r="O10" i="1"/>
  <c r="K10" i="1"/>
  <c r="G10" i="1"/>
  <c r="S9" i="1"/>
  <c r="O9" i="1"/>
  <c r="K9" i="1"/>
  <c r="G9" i="1"/>
  <c r="T9" i="1" s="1"/>
  <c r="U9" i="1" s="1"/>
  <c r="S8" i="1"/>
  <c r="O8" i="1"/>
  <c r="K8" i="1"/>
  <c r="G8" i="1"/>
  <c r="S7" i="1"/>
  <c r="T7" i="1" s="1"/>
  <c r="U7" i="1" s="1"/>
  <c r="O7" i="1"/>
  <c r="K7" i="1"/>
  <c r="H7" i="1"/>
  <c r="G7" i="1"/>
  <c r="S6" i="1"/>
  <c r="O6" i="1"/>
  <c r="O5" i="1" s="1"/>
  <c r="O4" i="1" s="1"/>
  <c r="O30" i="1" s="1"/>
  <c r="K6" i="1"/>
  <c r="G6" i="1"/>
  <c r="G5" i="1" s="1"/>
  <c r="P5" i="1"/>
  <c r="P4" i="1" s="1"/>
  <c r="P30" i="1" s="1"/>
  <c r="N5" i="1"/>
  <c r="M5" i="1"/>
  <c r="M4" i="1" s="1"/>
  <c r="M30" i="1" s="1"/>
  <c r="L5" i="1"/>
  <c r="K5" i="1"/>
  <c r="J5" i="1"/>
  <c r="I5" i="1"/>
  <c r="I4" i="1" s="1"/>
  <c r="I30" i="1" s="1"/>
  <c r="H5" i="1"/>
  <c r="H4" i="1" s="1"/>
  <c r="H30" i="1" s="1"/>
  <c r="F5" i="1"/>
  <c r="E5" i="1"/>
  <c r="E4" i="1" s="1"/>
  <c r="E30" i="1" s="1"/>
  <c r="D5" i="1"/>
  <c r="C5" i="1"/>
  <c r="N4" i="1"/>
  <c r="N30" i="1" s="1"/>
  <c r="L4" i="1"/>
  <c r="L30" i="1" s="1"/>
  <c r="K4" i="1"/>
  <c r="J4" i="1"/>
  <c r="F4" i="1"/>
  <c r="F30" i="1" s="1"/>
  <c r="D4" i="1"/>
  <c r="D30" i="1" s="1"/>
  <c r="C4" i="1"/>
  <c r="K30" i="1" l="1"/>
  <c r="T17" i="1"/>
  <c r="U17" i="1" s="1"/>
  <c r="T20" i="1"/>
  <c r="U20" i="1" s="1"/>
  <c r="T15" i="1"/>
  <c r="U15" i="1" s="1"/>
  <c r="T10" i="1"/>
  <c r="T8" i="1"/>
  <c r="T12" i="1"/>
  <c r="U12" i="1" s="1"/>
  <c r="T29" i="1"/>
  <c r="U29" i="1" s="1"/>
  <c r="T28" i="1"/>
  <c r="J33" i="1" s="1"/>
  <c r="T27" i="1"/>
  <c r="T25" i="1"/>
  <c r="U25" i="1" s="1"/>
  <c r="T24" i="1"/>
  <c r="U24" i="1" s="1"/>
  <c r="T23" i="1"/>
  <c r="U23" i="1" s="1"/>
  <c r="T21" i="1"/>
  <c r="U21" i="1" s="1"/>
  <c r="T19" i="1"/>
  <c r="U19" i="1" s="1"/>
  <c r="Q30" i="1"/>
  <c r="S13" i="1"/>
  <c r="T13" i="1" s="1"/>
  <c r="U13" i="1" s="1"/>
  <c r="R30" i="1"/>
  <c r="S5" i="1"/>
  <c r="S4" i="1" s="1"/>
  <c r="U10" i="1"/>
  <c r="G4" i="1"/>
  <c r="T6" i="1"/>
  <c r="U6" i="1" s="1"/>
  <c r="T16" i="1"/>
  <c r="U16" i="1" s="1"/>
  <c r="T5" i="1" l="1"/>
  <c r="U5" i="1" s="1"/>
  <c r="T4" i="1"/>
  <c r="G30" i="1"/>
  <c r="T30" i="1" l="1"/>
  <c r="U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PC</author>
    <author>Admin</author>
  </authors>
  <commentList>
    <comment ref="D8" authorId="0" shapeId="0" xr:uid="{F1C5C4BB-F5A8-4253-AD27-B066BEE6E69A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Вишневая12,
Вишневая13</t>
        </r>
      </text>
    </comment>
    <comment ref="E8" authorId="0" shapeId="0" xr:uid="{D860DC8C-BCA8-4624-B70E-48A47BC4E053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Вольная8б,Вишневая 4,Вишневая9,Вишневая 6а</t>
        </r>
      </text>
    </comment>
    <comment ref="F8" authorId="0" shapeId="0" xr:uid="{864A4CBD-0D19-455D-A40C-B46B7CD76F13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Вишневая 15</t>
        </r>
      </text>
    </comment>
    <comment ref="H8" authorId="1" shapeId="0" xr:uid="{24D7EACF-7BF7-456C-A672-C4F35C642CFE}">
      <text>
        <r>
          <rPr>
            <b/>
            <sz val="9"/>
            <color indexed="81"/>
            <rFont val="Tahoma"/>
            <family val="2"/>
            <charset val="204"/>
          </rPr>
          <t>PC:</t>
        </r>
        <r>
          <rPr>
            <sz val="9"/>
            <color indexed="81"/>
            <rFont val="Tahoma"/>
            <family val="2"/>
            <charset val="204"/>
          </rPr>
          <t xml:space="preserve">
Вищневая 2</t>
        </r>
      </text>
    </comment>
    <comment ref="J8" authorId="0" shapeId="0" xr:uid="{13A61DF1-8F6C-4896-8596-02309EC0913A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Вишневая 75
(нал )</t>
        </r>
      </text>
    </comment>
    <comment ref="D9" authorId="0" shapeId="0" xr:uid="{0B362F33-B9F3-4834-B028-9152D2E26E7E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Сиреневая 70, Вишневая 68</t>
        </r>
      </text>
    </comment>
    <comment ref="D12" authorId="0" shapeId="0" xr:uid="{1A83A4E8-B7B8-4FDC-925B-E0CC3831C380}">
      <text>
        <r>
          <rPr>
            <sz val="10"/>
            <rFont val="Arial"/>
            <family val="2"/>
            <charset val="204"/>
          </rPr>
          <t>Платежи на приобретение елок и обустройство аллеи в поселке</t>
        </r>
      </text>
    </comment>
    <comment ref="E12" authorId="0" shapeId="0" xr:uid="{1387C09A-322F-4B9B-B0BB-7C3EAB2DFF69}">
      <text>
        <r>
          <rPr>
            <sz val="10"/>
            <rFont val="Arial"/>
            <family val="2"/>
            <charset val="204"/>
          </rPr>
          <t xml:space="preserve">Платеж Вишневой 68 за столб освещения
</t>
        </r>
      </text>
    </comment>
    <comment ref="I12" authorId="0" shapeId="0" xr:uid="{2E6B96F6-44E5-48CD-85C3-93DFCCBBFB59}">
      <text>
        <r>
          <rPr>
            <sz val="10"/>
            <rFont val="Arial"/>
            <family val="2"/>
            <charset val="204"/>
          </rPr>
          <t>Компенсация затрат на прокладку кабеля от Сиреневой 21 и 26</t>
        </r>
      </text>
    </comment>
    <comment ref="J12" authorId="0" shapeId="0" xr:uid="{265A4E06-CDDF-490F-9941-0D2EF8FD2D25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 xml:space="preserve">Сиреневая 72 компенсация услуг погр3учика 4000
</t>
        </r>
      </text>
    </comment>
    <comment ref="L12" authorId="0" shapeId="0" xr:uid="{7F012020-D26D-4FE5-9457-806E7D495748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Вишневая 50 компенсация за приобретение елок
</t>
        </r>
      </text>
    </comment>
    <comment ref="M12" authorId="0" shapeId="0" xr:uid="{0768EE8E-55DE-40E6-A1F9-F1DB7B1CB81D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Сиреневая 48 Подключение к системе водоснабжения КП Стрижи</t>
        </r>
      </text>
    </comment>
    <comment ref="N12" authorId="0" shapeId="0" xr:uid="{6A4C5283-BB5A-480F-B22A-C6E7D0117E13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11100 стрела шлагбаума
1000 замена фонаря  Сиреневая 26
500 Сиреневая 41 регулировка столба
Сиреневая 48 Подключение к системе водоснабжения КП Стрижи 40000</t>
        </r>
      </text>
    </comment>
    <comment ref="D14" authorId="0" shapeId="0" xr:uid="{BD35A98B-45B4-4082-A4A9-FCA39015C131}">
      <text>
        <r>
          <rPr>
            <sz val="10"/>
            <rFont val="Arial"/>
            <family val="2"/>
            <charset val="204"/>
          </rPr>
          <t>6000 - Устранение утечки воды в колодце № 31,    3000 - ревизия водораспределительных колодцев</t>
        </r>
      </text>
    </comment>
    <comment ref="E14" authorId="0" shapeId="0" xr:uid="{6266B091-E2F1-4CB9-A0D3-1F2C50356C7C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оказание услуг по акту</t>
        </r>
      </text>
    </comment>
    <comment ref="F14" authorId="0" shapeId="0" xr:uid="{6243E40C-D1F1-4ED4-A428-8EA55B902229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6723 краны муфты сгон стк крона
8420 2 крана-Крона
2000 замена задвижек
3987 материалы для ремонта  экострой </t>
        </r>
      </text>
    </comment>
    <comment ref="H14" authorId="0" shapeId="0" xr:uid="{2F67EAE7-39BE-4617-BF61-BE33A0D9CD23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труба питьевая</t>
        </r>
      </text>
    </comment>
    <comment ref="I14" authorId="0" shapeId="0" xr:uid="{FEBB7D17-9D82-4075-BE9F-EF939283D639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10613 -моторный дроссель для скв.№3
35200 — подъем и спуск насосного агрегата в скв. № 3
13120 - модем для скв. № 1 </t>
        </r>
        <r>
          <rPr>
            <sz val="9"/>
            <color indexed="8"/>
            <rFont val="Tahoma"/>
            <family val="2"/>
            <charset val="204"/>
          </rPr>
          <t>92500 - электродвигатель Pedrollo</t>
        </r>
        <r>
          <rPr>
            <sz val="9"/>
            <color indexed="8"/>
            <rFont val="Tahoma"/>
            <family val="2"/>
            <charset val="1"/>
          </rPr>
          <t xml:space="preserve"> для скв. № 3</t>
        </r>
      </text>
    </comment>
    <comment ref="J14" authorId="0" shapeId="0" xr:uid="{E21617AA-5312-42F5-9DF6-A59046A525FB}">
      <text>
        <r>
          <rPr>
            <sz val="9"/>
            <color indexed="8"/>
            <rFont val="Tahoma"/>
            <family val="2"/>
            <charset val="204"/>
          </rPr>
          <t>12500 а/о услуги ра3норабочего
8486-экострой
анали3 воды-6000</t>
        </r>
      </text>
    </comment>
    <comment ref="L14" authorId="0" shapeId="0" xr:uid="{E38AA530-7CF8-4774-AB47-F33604F0BE82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Замена электродвигателя и частотника на скв 3</t>
        </r>
      </text>
    </comment>
    <comment ref="D15" authorId="0" shapeId="0" xr:uid="{AD1FA3EA-94D8-41BC-8760-91F95AB8C968}">
      <text>
        <r>
          <rPr>
            <sz val="10"/>
            <rFont val="Arial"/>
            <family val="2"/>
            <charset val="204"/>
          </rPr>
          <t xml:space="preserve">Аренда автомобиля с высотной люлькой для ремонта фонарей
</t>
        </r>
      </text>
    </comment>
    <comment ref="E15" authorId="0" shapeId="0" xr:uid="{D38778C0-5E26-40B7-999A-6BF6F66B4C26}">
      <text>
        <r>
          <rPr>
            <sz val="10"/>
            <rFont val="Arial"/>
            <family val="2"/>
            <charset val="204"/>
          </rPr>
          <t>Аренда подъемника для замены фонарей</t>
        </r>
      </text>
    </comment>
    <comment ref="H15" authorId="0" shapeId="0" xr:uid="{4FCA71C8-CE19-4924-87D9-29466597BAC9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Подключение кабеля в КПП и скв.№3, замена датчиков освещения </t>
        </r>
      </text>
    </comment>
    <comment ref="I15" authorId="0" shapeId="0" xr:uid="{85D1CCA1-0866-43D5-9C97-A8DA87FB5E75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2000 - монтаж фонарей
73549 — 2 комплекта столбов и 5 светильников
</t>
        </r>
      </text>
    </comment>
    <comment ref="J15" authorId="0" shapeId="0" xr:uid="{4EA31917-0ECA-4289-80EB-FC983A521669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 xml:space="preserve">кронштейн 3295
16928,31 материалы для монтажа фонарей освещения
4000-электромонтажные работы
</t>
        </r>
      </text>
    </comment>
    <comment ref="N15" authorId="0" shapeId="0" xr:uid="{8F2F98B3-16BB-4150-A6A1-2B4064B9C0B4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услуги электрика7000
12000 аренда АГП</t>
        </r>
      </text>
    </comment>
    <comment ref="D17" authorId="0" shapeId="0" xr:uid="{04F7C970-E727-436D-B509-854F64DB8AE6}">
      <text>
        <r>
          <rPr>
            <sz val="10"/>
            <rFont val="Arial"/>
            <family val="2"/>
            <charset val="204"/>
          </rPr>
          <t>Сотовая связь шлагбаума</t>
        </r>
      </text>
    </comment>
    <comment ref="E17" authorId="0" shapeId="0" xr:uid="{16AA2DFE-D396-47C5-A53C-E65FA40EBAF9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ремонт шлагбаума</t>
        </r>
      </text>
    </comment>
    <comment ref="F17" authorId="0" shapeId="0" xr:uid="{6E8098AE-59F2-488D-BC4F-162AF6B7A822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Аполло сервис ремонт шлагбаума</t>
        </r>
      </text>
    </comment>
    <comment ref="H17" authorId="0" shapeId="0" xr:uid="{49DE4966-C466-4652-905C-BD958E94023F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ремонт шлагбаума 30338
2000 шлагбаумы на проездах</t>
        </r>
      </text>
    </comment>
    <comment ref="I17" authorId="0" shapeId="0" xr:uid="{8D9A6AA6-35FC-47B7-B4D0-A03CB13D1956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700 связь</t>
        </r>
      </text>
    </comment>
    <comment ref="J17" authorId="0" shapeId="0" xr:uid="{DA9BD5B4-0C24-4E60-9887-092A495206AA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 xml:space="preserve">2400  новая сим карта с годовой оплатой
</t>
        </r>
      </text>
    </comment>
    <comment ref="Q17" authorId="2" shapeId="0" xr:uid="{8F95126B-1C95-4815-85BE-A87B2D9E2912}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Фотоэлементы для шлагбаума</t>
        </r>
      </text>
    </comment>
    <comment ref="D18" authorId="0" shapeId="0" xr:uid="{5C260D97-659B-43FB-82F1-2003918E2C3E}">
      <text>
        <r>
          <rPr>
            <sz val="10"/>
            <rFont val="Arial"/>
            <family val="2"/>
            <charset val="204"/>
          </rPr>
          <t>3000 - изготовление баннера для общей площадки,   123 — лампа для фонаря,   600 — цепь бензопилы</t>
        </r>
      </text>
    </comment>
    <comment ref="E18" authorId="0" shapeId="0" xr:uid="{6C1FFDC7-50A5-4D1D-A488-6EEF722168CE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 xml:space="preserve">зеркало дорожное 5788
9933 материалы экострой
6188 материалы леруа
4620,30 материал леруа,  1550 материалы по акту №10
</t>
        </r>
      </text>
    </comment>
    <comment ref="H18" authorId="0" shapeId="0" xr:uid="{ACF48AD4-1122-48FE-90CA-9F76906CD016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800 замок+ скоба      5366 расходники Леруа</t>
        </r>
      </text>
    </comment>
    <comment ref="I18" authorId="0" shapeId="0" xr:uid="{419938BF-BFD3-4A81-B472-D497F6E8C982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21484 профлист
974 аршин расходные материалы
1148 леруа уголок труба
1222 экострой метизы</t>
        </r>
      </text>
    </comment>
    <comment ref="J18" authorId="0" shapeId="0" xr:uid="{B4CEC66C-F735-4BC7-BCF4-EBD80C93382A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леруа 7379 материалы 3862 таблички 6000</t>
        </r>
      </text>
    </comment>
    <comment ref="M18" authorId="0" shapeId="0" xr:uid="{AC2D7F83-676B-4838-B842-D1D91774C0AE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для ремонта водовода 
экострой</t>
        </r>
      </text>
    </comment>
    <comment ref="Q18" authorId="2" shapeId="0" xr:uid="{A6EA9014-DAC1-4D71-A912-AD4991B48E7A}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датчик освещения для фонаря Сиревая 25
</t>
        </r>
      </text>
    </comment>
    <comment ref="D19" authorId="0" shapeId="0" xr:uid="{676AD30D-BA2F-4248-BB9E-72735A4BB8C6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11000 — уборка снега в марте, </t>
        </r>
        <r>
          <rPr>
            <sz val="9"/>
            <color indexed="8"/>
            <rFont val="Tahoma"/>
            <family val="2"/>
            <charset val="204"/>
          </rPr>
          <t>500 — уборка ручная</t>
        </r>
      </text>
    </comment>
    <comment ref="E19" authorId="0" shapeId="0" xr:uid="{759F9D32-7EF1-4F61-8328-FFFC7690087A}">
      <text>
        <r>
          <rPr>
            <sz val="10"/>
            <rFont val="Arial"/>
            <family val="2"/>
            <charset val="204"/>
          </rPr>
          <t>44000 -Оплата по договору за услуги автопогрузчика, 1500 — прополка растений,   500- уборка территории</t>
        </r>
      </text>
    </comment>
    <comment ref="F19" authorId="0" shapeId="0" xr:uid="{72DA82B9-0975-4DD9-B9B2-E151786B16A6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15500 вывоз мусора</t>
        </r>
      </text>
    </comment>
    <comment ref="H19" authorId="0" shapeId="0" xr:uid="{E420F140-2BFA-42F9-BA3B-8093EF3AB270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7000 прополка аллеи
3000 траншея под кабель от КПП до скв.№и 3</t>
        </r>
      </text>
    </comment>
    <comment ref="I19" authorId="0" shapeId="0" xr:uid="{58A3E3B0-B87C-4300-91F1-94E47761B118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781 доставка
17500 ранорабочие</t>
        </r>
      </text>
    </comment>
    <comment ref="J19" authorId="0" shapeId="0" xr:uid="{7E902F3F-B5AB-4C5A-BA98-7537643E0E32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Вехи для обозначения бордюров
26500 очистка от мусора техпроездов
1152 +4371 инструмент для натяжения ленты</t>
        </r>
      </text>
    </comment>
    <comment ref="M19" authorId="2" shapeId="0" xr:uid="{1867F4E3-F09D-4288-AF2A-8BB7F4EDC6B1}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19200 уборка снега
</t>
        </r>
      </text>
    </comment>
    <comment ref="I20" authorId="0" shapeId="0" xr:uid="{E601AC47-519A-42B4-AEC1-FF59A0E90FB9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750
70 уведомления</t>
        </r>
      </text>
    </comment>
    <comment ref="L20" authorId="0" shapeId="0" xr:uid="{C0124DE3-ACA7-4B6F-9479-EABD76E06057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почтовые расходы 192
750</t>
        </r>
      </text>
    </comment>
    <comment ref="M20" authorId="0" shapeId="0" xr:uid="{C8679099-CA13-4C73-A946-10C638795575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1079 продление домена
750 сайт</t>
        </r>
      </text>
    </comment>
    <comment ref="E21" authorId="0" shapeId="0" xr:uid="{6351AFFC-7942-4B8E-9E2F-1E33CFD84315}">
      <text>
        <r>
          <rPr>
            <sz val="10"/>
            <rFont val="Arial"/>
            <family val="2"/>
            <charset val="204"/>
          </rPr>
          <t xml:space="preserve">Вывоз мусора </t>
        </r>
      </text>
    </comment>
    <comment ref="J21" authorId="0" shapeId="0" xr:uid="{C8EEA900-3360-4F00-9499-3DA0815A55EE}">
      <text>
        <r>
          <rPr>
            <sz val="10"/>
            <rFont val="Arial"/>
            <family val="2"/>
            <charset val="204"/>
          </rPr>
          <t>Услуги погрузчика</t>
        </r>
      </text>
    </comment>
    <comment ref="D22" authorId="0" shapeId="0" xr:uid="{BD94D06D-667E-4B31-9BDA-23E84F005275}">
      <text>
        <r>
          <rPr>
            <sz val="10"/>
            <rFont val="Arial"/>
            <family val="2"/>
            <charset val="204"/>
          </rPr>
          <t>2800 — услуги юриста,  254 — заказные письма
1900договор 12.03.2023
2500 договор 05.04.2023</t>
        </r>
      </text>
    </comment>
    <comment ref="D24" authorId="0" shapeId="0" xr:uid="{70D1D493-D457-451D-BF95-FA59E69DC0CD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1241 -- 1с
2367 рко
</t>
        </r>
      </text>
    </comment>
    <comment ref="E24" authorId="0" shapeId="0" xr:uid="{D1B46FA1-BA8A-4E43-933F-BC2CDF243291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1241 программа 1с
1039 рко</t>
        </r>
      </text>
    </comment>
    <comment ref="F24" authorId="0" shapeId="0" xr:uid="{F39E0066-B917-4FCB-B4ED-5648AE124848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2175 рко
1241 программа</t>
        </r>
      </text>
    </comment>
    <comment ref="H24" authorId="0" shapeId="0" xr:uid="{26B09625-E23B-42B1-B094-75724445B86A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1241 ПРОГРАММА
1610 РКО</t>
        </r>
      </text>
    </comment>
    <comment ref="I24" authorId="0" shapeId="0" xr:uid="{1C21518A-B361-49FA-97BB-12AADC1C2104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1241 ПРОГРАММА
1290 РКО</t>
        </r>
      </text>
    </comment>
    <comment ref="J24" authorId="0" shapeId="0" xr:uid="{11BED6A7-BA4B-4A11-A640-62021DFD5651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2467 РКО
1241-программа</t>
        </r>
      </text>
    </comment>
    <comment ref="L24" authorId="0" shapeId="0" xr:uid="{2EACB2CA-EB29-401F-AEF1-EF01D78437F0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1241 программа
3990 тариф (332,5 месяц)
1422 РКО</t>
        </r>
      </text>
    </comment>
    <comment ref="M24" authorId="0" shapeId="0" xr:uid="{21254002-461F-4F82-ADD7-F76F612E60C6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1241 программа
1747 рко
</t>
        </r>
      </text>
    </comment>
    <comment ref="N24" authorId="2" shapeId="0" xr:uid="{A2997548-6026-4EBE-9301-A9B724285A8F}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1241 программа
1105 РКО</t>
        </r>
      </text>
    </comment>
    <comment ref="P24" authorId="2" shapeId="0" xr:uid="{51619D34-4605-4C78-9515-11B5FF39B0C9}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1806 РКО
1241 ПРОГРАММА</t>
        </r>
      </text>
    </comment>
    <comment ref="Q24" authorId="2" shapeId="0" xr:uid="{6EA4B66D-A09C-43C6-A991-4D7AB2C829A5}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577 налог
1241 программа
1761 рко</t>
        </r>
      </text>
    </comment>
    <comment ref="N25" authorId="0" shapeId="0" xr:uid="{8FE09E30-3810-4705-9FBE-48A5BEF2F278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подарки 27639
12500 услуги дед мороза</t>
        </r>
      </text>
    </comment>
    <comment ref="Q25" authorId="2" shapeId="0" xr:uid="{82319174-1743-4291-9EE6-B2C772C9AAAB}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1428 призы новогодние
12000 подарки детские новогодние
10000-музыкальное сопровождение масленицы
</t>
        </r>
      </text>
    </comment>
    <comment ref="D26" authorId="0" shapeId="0" xr:uid="{5B6D78C5-594A-4B45-861F-46EFC8A578D3}">
      <text>
        <r>
          <rPr>
            <sz val="10"/>
            <rFont val="Arial"/>
            <family val="2"/>
            <charset val="204"/>
          </rPr>
          <t>Акт расхода на обустройство аллеи поселка от 10.05.2023 г.</t>
        </r>
      </text>
    </comment>
    <comment ref="E26" authorId="0" shapeId="0" xr:uid="{8E00C6C6-9692-4C52-A744-05137EA1CAFF}">
      <text>
        <r>
          <rPr>
            <sz val="10"/>
            <rFont val="Arial"/>
            <family val="2"/>
            <charset val="204"/>
          </rPr>
          <t>Монтаж опор для столбов освещения</t>
        </r>
      </text>
    </comment>
    <comment ref="I26" authorId="0" shapeId="0" xr:uid="{21941D8F-C9A1-4783-B3B4-04244DDB1BF4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Экскаватор - копка траншеи, закопка</t>
        </r>
      </text>
    </comment>
    <comment ref="L26" authorId="0" shapeId="0" xr:uid="{06013A57-0B3E-4046-9454-C92EF55EF094}">
      <text>
        <r>
          <rPr>
            <sz val="10"/>
            <rFont val="Arial"/>
            <family val="2"/>
            <charset val="204"/>
          </rPr>
          <t>Приобретение елок для Вишневой 50</t>
        </r>
      </text>
    </comment>
    <comment ref="N26" authorId="0" shapeId="0" xr:uid="{52F2682B-C0D0-44CD-ADF6-F4A99DD616C1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стрела шлагбаума</t>
        </r>
      </text>
    </comment>
    <comment ref="D27" authorId="0" shapeId="0" xr:uid="{272FC84F-2E12-4052-8A3E-69342AAD6CE4}">
      <text>
        <r>
          <rPr>
            <sz val="9"/>
            <color indexed="8"/>
            <rFont val="Tahoma"/>
            <family val="2"/>
            <charset val="204"/>
          </rPr>
          <t>29295 за услуги первичной технической инвентаризации водовода по договору №16-ИН</t>
        </r>
      </text>
    </comment>
    <comment ref="I27" authorId="0" shapeId="0" xr:uid="{1718FE2F-72DC-4307-9C7F-8A1660FA50F9}">
      <text>
        <r>
          <rPr>
            <sz val="9"/>
            <color indexed="8"/>
            <rFont val="Tahoma"/>
            <family val="2"/>
            <charset val="204"/>
          </rPr>
          <t xml:space="preserve">Строительство водовда и колодца № 45
</t>
        </r>
      </text>
    </comment>
    <comment ref="L27" authorId="0" shapeId="0" xr:uid="{C513F774-F6F9-4B40-9DEB-AD1B4E0C99D1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работы колодец 49 водовод</t>
        </r>
      </text>
    </comment>
    <comment ref="D28" authorId="0" shapeId="0" xr:uid="{0A9E0ECB-D44A-4A18-A95D-F352A7D7EBC6}">
      <text>
        <r>
          <rPr>
            <sz val="10"/>
            <rFont val="Arial"/>
            <family val="2"/>
            <charset val="204"/>
          </rPr>
          <t xml:space="preserve">44500 — приобретение 100 бордюров для аллеи,    57500 -11м3 бетона для установки бордюров,     50000 — установка бордюров                </t>
        </r>
      </text>
    </comment>
    <comment ref="F28" authorId="0" shapeId="0" xr:uid="{4408AE1C-BCFE-4BAB-A5DE-3D00CD5C0585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Приобретение бордюров для установки от аллеи до КПП
</t>
        </r>
      </text>
    </comment>
    <comment ref="J28" authorId="0" shapeId="0" xr:uid="{8849BA2A-E1A0-46A1-8C8C-616A3C667BEB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установка бордюров</t>
        </r>
      </text>
    </comment>
    <comment ref="D29" authorId="0" shapeId="0" xr:uid="{E80A0FDE-066E-424F-88E7-7C7146ED4664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Саженцы для аллеи (возвратные средства)</t>
        </r>
      </text>
    </comment>
    <comment ref="E29" authorId="0" shapeId="0" xr:uid="{D90F651C-ED45-48B8-A9F4-4D54330F22FA}">
      <text>
        <r>
          <rPr>
            <sz val="10"/>
            <rFont val="Arial"/>
            <family val="2"/>
            <charset val="204"/>
          </rPr>
          <t>Изготовление дубликатов ключей имущества поселка</t>
        </r>
      </text>
    </comment>
    <comment ref="J29" authorId="0" shapeId="0" xr:uid="{DBFD97B2-E3AA-40B3-809A-44FD467A1BF6}">
      <text>
        <r>
          <rPr>
            <sz val="10"/>
            <rFont val="Arial"/>
            <family val="2"/>
            <charset val="204"/>
          </rPr>
          <t xml:space="preserve">47458  Преобразователь частоты для скв. № 3
15250 ремонт шлагбаума                   </t>
        </r>
      </text>
    </comment>
    <comment ref="L29" authorId="0" shapeId="0" xr:uid="{D9506C20-0386-4A38-AABF-7AC4FCA454E0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10500 ЕЛКИ для аллеи
4000 ремонт шлагбаума
34950 материалы от Химресурс
25143  материалы по а/отчету 48 от 31.10.2023                  1951 материалы от Экострой  4574 материалы от Леруа            
6000 высадка деревьев</t>
        </r>
      </text>
    </comment>
    <comment ref="M29" authorId="0" shapeId="0" xr:uid="{77E5C862-C7A5-4E1D-89D6-8AE234E037EA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КАБЕЛЬ. ДРЕЛЬ 26409
12768 видеокамеры
</t>
        </r>
      </text>
    </comment>
    <comment ref="N29" authorId="0" shapeId="0" xr:uid="{21B1543A-35D8-48C9-8A98-30947C3D4BF8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>уборка снега ТК Альянс 15600
16800 уборка снега Самарцев</t>
        </r>
      </text>
    </comment>
    <comment ref="P29" authorId="2" shapeId="0" xr:uid="{BA3D2604-E946-4A4D-98A8-226CCF90D62D}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1800 стрела шлагбаума
103200 уборка снега
</t>
        </r>
      </text>
    </comment>
    <comment ref="Q29" authorId="2" shapeId="0" xr:uid="{49DD0053-1076-4177-A7A0-D6BCC9993C85}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2540 экострой люк черный
7165 экострой щит распред.   
31200 - уборка снега</t>
        </r>
      </text>
    </comment>
    <comment ref="D31" authorId="0" shapeId="0" xr:uid="{585808FF-EF3E-4C43-A784-ABC129C65D4C}">
      <text>
        <r>
          <rPr>
            <sz val="10"/>
            <rFont val="Arial"/>
            <family val="2"/>
            <charset val="204"/>
          </rPr>
          <t xml:space="preserve">82600 компенсация за аллею, 29295 из водяного фонда
</t>
        </r>
      </text>
    </comment>
    <comment ref="E31" authorId="0" shapeId="0" xr:uid="{FC1480E9-8A54-45B2-92F0-73DFC60B6ED8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361747-28543 (д.фонд)</t>
        </r>
      </text>
    </comment>
    <comment ref="N31" authorId="0" shapeId="0" xr:uid="{64C06C3F-839E-4CFF-870D-10FBAAF56351}">
      <text>
        <r>
          <rPr>
            <sz val="10"/>
            <rFont val="Arial"/>
            <family val="2"/>
            <charset val="204"/>
          </rPr>
          <t xml:space="preserve">На  31.12.2023
</t>
        </r>
      </text>
    </comment>
    <comment ref="D32" authorId="0" shapeId="0" xr:uid="{67BA1E0C-E6B2-44AF-8567-B6D221EF0817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161335 + возврат депозита
+3556 % - 29295 </t>
        </r>
        <r>
          <rPr>
            <sz val="9"/>
            <color indexed="8"/>
            <rFont val="Tahoma"/>
            <family val="2"/>
            <charset val="204"/>
          </rPr>
          <t>за услуги первичной технической инвентаризации водовода по договору №16-ИН</t>
        </r>
      </text>
    </comment>
    <comment ref="E32" authorId="0" shapeId="0" xr:uid="{AE1E2B2D-CF44-41FD-B5E7-BD0770FB9FE0}">
      <text>
        <r>
          <rPr>
            <sz val="9"/>
            <color indexed="8"/>
            <rFont val="Tahoma"/>
            <family val="2"/>
            <charset val="204"/>
          </rPr>
          <t>Подключение к системе водоснабжения  Вишневая 46</t>
        </r>
      </text>
    </comment>
    <comment ref="J32" authorId="0" shapeId="0" xr:uid="{94863B21-7FAB-4722-8DB8-6FD37845E1F6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Сиреневая 25-120000 подключение  к системе водоснабжения
Сиреневая 48--70000
Сиреневая 27 а -120000
Вишневая 11-120000  
Всего 137719+430000 =567719
</t>
        </r>
      </text>
    </comment>
    <comment ref="L32" authorId="0" shapeId="0" xr:uid="{8243A726-FA0F-4735-9E13-8E1007C433A1}">
      <text>
        <r>
          <rPr>
            <b/>
            <sz val="9"/>
            <color indexed="8"/>
            <rFont val="Tahoma"/>
            <family val="2"/>
            <charset val="1"/>
          </rPr>
          <t xml:space="preserve">Admin:
</t>
        </r>
        <r>
          <rPr>
            <sz val="9"/>
            <color indexed="8"/>
            <rFont val="Tahoma"/>
            <family val="2"/>
            <charset val="1"/>
          </rPr>
          <t xml:space="preserve">500 000 руб. направлены на депозит сроком 6 мес. под 9,59 % годовых
</t>
        </r>
      </text>
    </comment>
    <comment ref="D35" authorId="0" shapeId="0" xr:uid="{3E549253-BB58-43D7-BF0A-DAB88790F02D}">
      <text>
        <r>
          <rPr>
            <b/>
            <sz val="9"/>
            <color indexed="8"/>
            <rFont val="Tahoma"/>
            <family val="2"/>
            <charset val="204"/>
          </rPr>
          <t xml:space="preserve">Admin:
</t>
        </r>
        <r>
          <rPr>
            <sz val="9"/>
            <color indexed="8"/>
            <rFont val="Tahoma"/>
            <family val="2"/>
            <charset val="204"/>
          </rPr>
          <t>4355+15000</t>
        </r>
      </text>
    </comment>
  </commentList>
</comments>
</file>

<file path=xl/sharedStrings.xml><?xml version="1.0" encoding="utf-8"?>
<sst xmlns="http://schemas.openxmlformats.org/spreadsheetml/2006/main" count="86" uniqueCount="86">
  <si>
    <t>Отчет по исполнению приходно-расходной сметы на содержание и управление общего имущества Коттеджного поселка «Стрижи», коммунальные услуги в 2023 финансовом году (с 01.04.2023 г. по 31.03.2024 г.)</t>
  </si>
  <si>
    <t>Смета на 2023-24 г.</t>
  </si>
  <si>
    <t>Апрель</t>
  </si>
  <si>
    <t>Май</t>
  </si>
  <si>
    <t>Июнь</t>
  </si>
  <si>
    <t>2 квартал</t>
  </si>
  <si>
    <t>Июль</t>
  </si>
  <si>
    <t>Август</t>
  </si>
  <si>
    <t>Сентябрь</t>
  </si>
  <si>
    <t>3 квартал</t>
  </si>
  <si>
    <t>Октябрь</t>
  </si>
  <si>
    <t>Ноябрь</t>
  </si>
  <si>
    <t>Декабрь</t>
  </si>
  <si>
    <t>4 квартал</t>
  </si>
  <si>
    <t>Январь</t>
  </si>
  <si>
    <t>Февраль</t>
  </si>
  <si>
    <t>1 квартал 2024 г.</t>
  </si>
  <si>
    <t>`+/-           к смете</t>
  </si>
  <si>
    <t>ПРИХОДНАЯ ЧАСТЬ без целевых платежей</t>
  </si>
  <si>
    <t>1.1</t>
  </si>
  <si>
    <t>Регулярные платежи, в т.ч.</t>
  </si>
  <si>
    <t>1.1.1</t>
  </si>
  <si>
    <t>Платежи участников Товарищества на текущую деятельность</t>
  </si>
  <si>
    <t>1.1.2</t>
  </si>
  <si>
    <t xml:space="preserve">Платежи жителей поселка за содержание и управление общим имуществом, коммунальные услуги </t>
  </si>
  <si>
    <t>1.2</t>
  </si>
  <si>
    <r>
      <t xml:space="preserve">Целевые платежи за потребление воды вне границ поселка (по 6100 руб./год) </t>
    </r>
    <r>
      <rPr>
        <sz val="10"/>
        <color indexed="8"/>
        <rFont val="Times New Roman"/>
        <family val="1"/>
        <charset val="204"/>
      </rPr>
      <t xml:space="preserve">с домовладений Вольная 8б, Вишневая 2,4,6а,9,12,13,15,75. </t>
    </r>
    <r>
      <rPr>
        <b/>
        <sz val="10"/>
        <color indexed="8"/>
        <rFont val="Times New Roman"/>
        <family val="1"/>
        <charset val="204"/>
      </rPr>
      <t>Срок уплаты до 01.06.2023 г.</t>
    </r>
  </si>
  <si>
    <t>1.3</t>
  </si>
  <si>
    <t>Целевые вступительные взносы новых членов Товарищества собственников недвижимости КП Стрижи. Срок уплаты — при подаче заявления о вступлении в ТСН КП Стрижи.</t>
  </si>
  <si>
    <t>1.4</t>
  </si>
  <si>
    <t>Целевые платежи в дорожный фонд (по 500 руб/мес) с каждого земельного участка КП Стрижи</t>
  </si>
  <si>
    <t>1.5</t>
  </si>
  <si>
    <t xml:space="preserve">Платежи по судебным решениям в пользу ТСН КП Стрижи </t>
  </si>
  <si>
    <t>1.6</t>
  </si>
  <si>
    <t>Прочие платежи</t>
  </si>
  <si>
    <t>2</t>
  </si>
  <si>
    <t>РАСХОДНАЯ ЧАСТЬ без резервного и специального  фонда</t>
  </si>
  <si>
    <t>2.1</t>
  </si>
  <si>
    <r>
      <t xml:space="preserve">Техническое обслуживание и ремонт водозаборных скважин, системы водоснабжения и водяных колодцев, </t>
    </r>
    <r>
      <rPr>
        <sz val="10"/>
        <color indexed="8"/>
        <rFont val="Times New Roman"/>
        <family val="1"/>
        <charset val="204"/>
      </rPr>
      <t>в т.ч. капитальный ремонт с остановкой системы водоснабжения (замена задвижек, приборов учета, переврезки), обслуживание (замена кранов, сгонов), ремонт помещений скважин,  ревизия колодцев с  фотографированием и составлением дефектной ведомости, устройство лестниц, подпоров под трубы в колодцах, промывка системы водоснабжения,  очистка колодцев от глины, откачка воды, восстановление оголовков колодцев.</t>
    </r>
  </si>
  <si>
    <t>2.2</t>
  </si>
  <si>
    <r>
      <t>Установка, техническое обслуживание и ремонт фонарей освещения,</t>
    </r>
    <r>
      <rPr>
        <sz val="10"/>
        <color indexed="8"/>
        <rFont val="Times New Roman"/>
        <family val="1"/>
        <charset val="204"/>
      </rPr>
      <t xml:space="preserve"> в. т. приобретение и доставка в поселок столбов освещения, светильников, бурение под зекладные и монтаж столбов освещения с последующей компенсацией затрат собственником, контроль, ремонт и техническое обслуживание столбов освещения, переданных на баланс Товарищества. </t>
    </r>
  </si>
  <si>
    <t>2.3</t>
  </si>
  <si>
    <r>
      <t>Оплата потребляемой электроэнергии,</t>
    </r>
    <r>
      <rPr>
        <sz val="10"/>
        <color indexed="8"/>
        <rFont val="Times New Roman"/>
        <family val="1"/>
        <charset val="204"/>
      </rPr>
      <t xml:space="preserve"> в т.ч.  насосами скважин, шлагбаумом, видеонаблюдением, освещением КПП и детской площадки</t>
    </r>
  </si>
  <si>
    <t>2.4</t>
  </si>
  <si>
    <r>
      <t xml:space="preserve">Текущие затраты по обеспечению безопасности, </t>
    </r>
    <r>
      <rPr>
        <sz val="10"/>
        <color indexed="8"/>
        <rFont val="Times New Roman"/>
        <family val="1"/>
        <charset val="204"/>
      </rPr>
      <t>в т.ч. перекрытие проездов в поселок, обслуживание шлагбаумов, видеонаблюдения и пр.</t>
    </r>
  </si>
  <si>
    <t>2.5</t>
  </si>
  <si>
    <t>Приобретение инвентаря и расходных материалов для реализации мероприятий, предусмотренных сметой затрат</t>
  </si>
  <si>
    <t>2.6</t>
  </si>
  <si>
    <t>Покраска, уборка территории поселка, транспортные расходы</t>
  </si>
  <si>
    <t>2.7</t>
  </si>
  <si>
    <r>
      <t>Организация работы правления Товарищества,</t>
    </r>
    <r>
      <rPr>
        <sz val="10"/>
        <color indexed="8"/>
        <rFont val="Times New Roman"/>
        <family val="1"/>
        <charset val="204"/>
      </rPr>
      <t xml:space="preserve"> в т.ч. аренда помещения, организация рабочего места, программное обеспечение, администрирование и оплата домена, сайта поселка, расходные материалы для оргтехники и канцтовары, фонд Правления ТСН (резервные денежные средства на непредвиденные расходы, поощрения работников)</t>
    </r>
  </si>
  <si>
    <t>2.8</t>
  </si>
  <si>
    <r>
      <t xml:space="preserve">Противопожарные мероприятия, в т.ч. </t>
    </r>
    <r>
      <rPr>
        <sz val="10"/>
        <color indexed="8"/>
        <rFont val="Times New Roman"/>
        <family val="1"/>
        <charset val="204"/>
      </rPr>
      <t xml:space="preserve"> приобретение противопожарного инвентаря, расчистка пожарных проездов, (работа погрузчика и автомобиля для вывоза пожароопасного мусора).</t>
    </r>
  </si>
  <si>
    <t>2.9</t>
  </si>
  <si>
    <r>
      <t>Юридические, нотариальные и почтовые услуги, судебные раходы,</t>
    </r>
    <r>
      <rPr>
        <sz val="10"/>
        <color indexed="8"/>
        <rFont val="Times New Roman"/>
        <family val="1"/>
        <charset val="204"/>
      </rPr>
      <t xml:space="preserve"> в т.ч. подача исков и участие в судах с собственниками дорог и коммуникаций в поселке, контрагентами, неплательщиками, проверка принимаемых решений  и переписки на юридическую правильность, подготовка претензий, договоров</t>
    </r>
  </si>
  <si>
    <t>2.10</t>
  </si>
  <si>
    <r>
      <t xml:space="preserve">Управленческие (кадровые) расходы, в т.ч. </t>
    </r>
    <r>
      <rPr>
        <sz val="10"/>
        <color indexed="8"/>
        <rFont val="Times New Roman"/>
        <family val="1"/>
        <charset val="1"/>
      </rPr>
      <t>П</t>
    </r>
    <r>
      <rPr>
        <sz val="10"/>
        <color indexed="8"/>
        <rFont val="Times New Roman"/>
        <family val="1"/>
        <charset val="204"/>
      </rPr>
      <t>редседатель правления, управляющий коттеджным поселком, бухгалтер ТСН,  прочие наемные работники</t>
    </r>
  </si>
  <si>
    <t>2.11</t>
  </si>
  <si>
    <r>
      <t xml:space="preserve">Налоговые и банковские платежи, </t>
    </r>
    <r>
      <rPr>
        <sz val="10"/>
        <rFont val="Times New Roman"/>
        <family val="1"/>
        <charset val="204"/>
      </rPr>
      <t>в т.ч. обслуживание расчетного счета, программы 1С бухгалтерия</t>
    </r>
  </si>
  <si>
    <t>2.12</t>
  </si>
  <si>
    <r>
      <t xml:space="preserve">Организация праздников и спортивных мероприятий в поселке, в т.ч. </t>
    </r>
    <r>
      <rPr>
        <sz val="10"/>
        <color indexed="8"/>
        <rFont val="Times New Roman"/>
        <family val="1"/>
        <charset val="204"/>
      </rPr>
      <t>Новый год, Масленница, турнир по волейболу</t>
    </r>
  </si>
  <si>
    <t>2.13</t>
  </si>
  <si>
    <t xml:space="preserve">Выполнение работ, приобретение материалов, оплачиваемых впоследствии жителями поселка </t>
  </si>
  <si>
    <t>2.14</t>
  </si>
  <si>
    <t>Выполнение работ за счет специального водяного фонда поселка</t>
  </si>
  <si>
    <t>2.15</t>
  </si>
  <si>
    <t>Выполнение работ за счет специального дорожного фонда поселка</t>
  </si>
  <si>
    <t>2.16</t>
  </si>
  <si>
    <r>
      <t>Резервный фонд на улучшение жизнедеятельности поселка, в т.ч.</t>
    </r>
    <r>
      <rPr>
        <sz val="10"/>
        <color indexed="8"/>
        <rFont val="Times New Roman"/>
        <family val="1"/>
        <charset val="204"/>
      </rPr>
      <t xml:space="preserve"> водоснабжения, обустройства дорог, повышение безопасности имущества и и жителей поселка, мониторинг работы скважин, паспортизации общего имущества поселка, информационное обеспечение (финансирование из переходящего остатка денежных средств Товарищества прошлых периодов).</t>
    </r>
  </si>
  <si>
    <t>3</t>
  </si>
  <si>
    <t>Поступления - Расходы</t>
  </si>
  <si>
    <t>4</t>
  </si>
  <si>
    <t>Сумма на расчетном счету на конец месяца</t>
  </si>
  <si>
    <t>5</t>
  </si>
  <si>
    <t>Сумма в специальном водяном фонде</t>
  </si>
  <si>
    <t>6</t>
  </si>
  <si>
    <t>Сумма в специальном дорожном фонде</t>
  </si>
  <si>
    <t>7</t>
  </si>
  <si>
    <t>Сумма на подотчете Управляющего КП Стрижи</t>
  </si>
  <si>
    <t>8</t>
  </si>
  <si>
    <t>Остаток средств на корпоративных картах торговых сетей</t>
  </si>
  <si>
    <t>10</t>
  </si>
  <si>
    <t>ВСЕГО денежных средств без учета спецфондов</t>
  </si>
  <si>
    <t>01.03.2024 г.</t>
  </si>
  <si>
    <t>Ожидаемое за 2023 финансовый год</t>
  </si>
  <si>
    <t>Март планируем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</si>
</sst>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#"/>
    <numFmt numFmtId="165" formatCode="dd/mm/yy"/>
    <numFmt numFmtId="166" formatCode="_-* #,##0\ _₽_-;\-* #,##0\ _₽_-;_-* \-??\ _₽_-;_-@_-"/>
    <numFmt numFmtId="167" formatCode="_-* #,##0.00\ _₽_-;\-* #,##0.00\ _₽_-;_-* \-??\ _₽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1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b/>
      <sz val="14"/>
      <color indexed="53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b/>
      <i/>
      <sz val="10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8"/>
      <name val="Times New Roman"/>
      <family val="1"/>
      <charset val="128"/>
    </font>
    <font>
      <b/>
      <sz val="10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1"/>
    </font>
    <font>
      <b/>
      <sz val="10"/>
      <color indexed="25"/>
      <name val="Times New Roman"/>
      <family val="1"/>
      <charset val="1"/>
    </font>
    <font>
      <sz val="10"/>
      <color indexed="10"/>
      <name val="Times New Roman"/>
      <family val="1"/>
      <charset val="1"/>
    </font>
    <font>
      <b/>
      <sz val="9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1"/>
    </font>
    <font>
      <sz val="9"/>
      <color indexed="8"/>
      <name val="Tahoma"/>
      <family val="2"/>
      <charset val="1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50"/>
        <bgColor indexed="22"/>
      </patternFill>
    </fill>
    <fill>
      <patternFill patternType="solid">
        <fgColor indexed="52"/>
        <bgColor indexed="51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43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52"/>
      </patternFill>
    </fill>
    <fill>
      <patternFill patternType="solid">
        <fgColor indexed="24"/>
        <bgColor indexed="46"/>
      </patternFill>
    </fill>
    <fill>
      <patternFill patternType="solid">
        <fgColor indexed="44"/>
        <bgColor indexed="24"/>
      </patternFill>
    </fill>
    <fill>
      <patternFill patternType="solid">
        <fgColor indexed="49"/>
        <bgColor indexed="15"/>
      </patternFill>
    </fill>
    <fill>
      <patternFill patternType="solid">
        <fgColor indexed="43"/>
        <bgColor indexed="47"/>
      </patternFill>
    </fill>
    <fill>
      <patternFill patternType="solid">
        <fgColor indexed="42"/>
        <bgColor indexed="41"/>
      </patternFill>
    </fill>
    <fill>
      <patternFill patternType="solid">
        <fgColor indexed="11"/>
        <bgColor indexed="49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3" fillId="0" borderId="0"/>
    <xf numFmtId="0" fontId="2" fillId="12" borderId="0"/>
    <xf numFmtId="0" fontId="2" fillId="13" borderId="0" applyNumberFormat="0" applyBorder="0" applyAlignment="0" applyProtection="0"/>
    <xf numFmtId="167" fontId="2" fillId="0" borderId="0"/>
  </cellStyleXfs>
  <cellXfs count="64">
    <xf numFmtId="0" fontId="0" fillId="0" borderId="0" xfId="0"/>
    <xf numFmtId="49" fontId="3" fillId="0" borderId="0" xfId="2" applyNumberFormat="1" applyFont="1"/>
    <xf numFmtId="0" fontId="0" fillId="0" borderId="0" xfId="0" applyAlignment="1">
      <alignment horizontal="left"/>
    </xf>
    <xf numFmtId="3" fontId="4" fillId="0" borderId="0" xfId="2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5" fontId="6" fillId="0" borderId="0" xfId="0" applyNumberFormat="1" applyFont="1" applyAlignment="1">
      <alignment horizontal="left"/>
    </xf>
    <xf numFmtId="3" fontId="4" fillId="0" borderId="0" xfId="2" applyNumberFormat="1" applyFont="1" applyAlignment="1">
      <alignment horizontal="center" wrapText="1"/>
    </xf>
    <xf numFmtId="49" fontId="7" fillId="0" borderId="1" xfId="2" applyNumberFormat="1" applyFont="1" applyBorder="1" applyAlignment="1">
      <alignment horizontal="center" vertical="center" wrapText="1"/>
    </xf>
    <xf numFmtId="164" fontId="8" fillId="0" borderId="2" xfId="2" applyNumberFormat="1" applyFont="1" applyBorder="1" applyAlignment="1">
      <alignment horizontal="left" vertical="center" wrapText="1"/>
    </xf>
    <xf numFmtId="166" fontId="9" fillId="2" borderId="3" xfId="1" applyNumberFormat="1" applyFont="1" applyFill="1" applyBorder="1" applyAlignment="1" applyProtection="1">
      <alignment horizontal="center" vertical="center" textRotation="90" wrapText="1"/>
    </xf>
    <xf numFmtId="164" fontId="7" fillId="0" borderId="3" xfId="1" applyNumberFormat="1" applyFont="1" applyFill="1" applyBorder="1" applyAlignment="1" applyProtection="1">
      <alignment horizontal="center" vertical="center" textRotation="90" wrapText="1"/>
    </xf>
    <xf numFmtId="164" fontId="8" fillId="3" borderId="3" xfId="1" applyNumberFormat="1" applyFont="1" applyFill="1" applyBorder="1" applyAlignment="1" applyProtection="1">
      <alignment horizontal="center" vertical="center" textRotation="90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164" fontId="8" fillId="0" borderId="4" xfId="1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49" fontId="8" fillId="4" borderId="5" xfId="2" applyNumberFormat="1" applyFont="1" applyFill="1" applyBorder="1"/>
    <xf numFmtId="0" fontId="8" fillId="4" borderId="6" xfId="2" applyFont="1" applyFill="1" applyBorder="1" applyAlignment="1">
      <alignment horizontal="left" vertical="center" wrapText="1"/>
    </xf>
    <xf numFmtId="3" fontId="8" fillId="4" borderId="6" xfId="1" applyNumberFormat="1" applyFont="1" applyFill="1" applyBorder="1" applyAlignment="1" applyProtection="1">
      <alignment horizontal="center"/>
    </xf>
    <xf numFmtId="164" fontId="10" fillId="5" borderId="7" xfId="0" applyNumberFormat="1" applyFont="1" applyFill="1" applyBorder="1" applyAlignment="1">
      <alignment horizontal="center"/>
    </xf>
    <xf numFmtId="164" fontId="10" fillId="5" borderId="8" xfId="0" applyNumberFormat="1" applyFont="1" applyFill="1" applyBorder="1" applyAlignment="1">
      <alignment horizontal="center"/>
    </xf>
    <xf numFmtId="49" fontId="7" fillId="0" borderId="5" xfId="2" applyNumberFormat="1" applyFont="1" applyBorder="1"/>
    <xf numFmtId="0" fontId="8" fillId="6" borderId="6" xfId="2" applyFont="1" applyFill="1" applyBorder="1" applyAlignment="1">
      <alignment horizontal="left" vertical="center" wrapText="1"/>
    </xf>
    <xf numFmtId="3" fontId="8" fillId="2" borderId="6" xfId="1" applyNumberFormat="1" applyFont="1" applyFill="1" applyBorder="1" applyAlignment="1" applyProtection="1">
      <alignment horizontal="center"/>
    </xf>
    <xf numFmtId="164" fontId="10" fillId="0" borderId="7" xfId="0" applyNumberFormat="1" applyFont="1" applyBorder="1" applyAlignment="1">
      <alignment horizontal="center"/>
    </xf>
    <xf numFmtId="164" fontId="10" fillId="7" borderId="7" xfId="0" applyNumberFormat="1" applyFont="1" applyFill="1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0" fontId="7" fillId="6" borderId="6" xfId="2" applyFont="1" applyFill="1" applyBorder="1" applyAlignment="1">
      <alignment horizontal="left" vertical="center" wrapText="1"/>
    </xf>
    <xf numFmtId="3" fontId="7" fillId="2" borderId="6" xfId="1" applyNumberFormat="1" applyFont="1" applyFill="1" applyBorder="1" applyAlignment="1" applyProtection="1">
      <alignment horizontal="center"/>
    </xf>
    <xf numFmtId="0" fontId="13" fillId="6" borderId="6" xfId="2" applyFont="1" applyFill="1" applyBorder="1" applyAlignment="1">
      <alignment horizontal="left" vertical="center" wrapText="1"/>
    </xf>
    <xf numFmtId="49" fontId="8" fillId="8" borderId="5" xfId="2" applyNumberFormat="1" applyFont="1" applyFill="1" applyBorder="1"/>
    <xf numFmtId="0" fontId="8" fillId="8" borderId="6" xfId="2" applyFont="1" applyFill="1" applyBorder="1" applyAlignment="1">
      <alignment horizontal="left" vertical="center" wrapText="1"/>
    </xf>
    <xf numFmtId="3" fontId="8" fillId="8" borderId="6" xfId="1" applyNumberFormat="1" applyFont="1" applyFill="1" applyBorder="1" applyAlignment="1" applyProtection="1">
      <alignment horizontal="center"/>
    </xf>
    <xf numFmtId="164" fontId="10" fillId="8" borderId="7" xfId="0" applyNumberFormat="1" applyFont="1" applyFill="1" applyBorder="1" applyAlignment="1">
      <alignment horizontal="center"/>
    </xf>
    <xf numFmtId="164" fontId="10" fillId="9" borderId="7" xfId="0" applyNumberFormat="1" applyFont="1" applyFill="1" applyBorder="1" applyAlignment="1">
      <alignment horizontal="center"/>
    </xf>
    <xf numFmtId="164" fontId="10" fillId="9" borderId="8" xfId="0" applyNumberFormat="1" applyFont="1" applyFill="1" applyBorder="1" applyAlignment="1">
      <alignment horizontal="center"/>
    </xf>
    <xf numFmtId="49" fontId="7" fillId="0" borderId="5" xfId="2" applyNumberFormat="1" applyFont="1" applyBorder="1" applyAlignment="1">
      <alignment wrapText="1"/>
    </xf>
    <xf numFmtId="0" fontId="8" fillId="6" borderId="6" xfId="2" applyFont="1" applyFill="1" applyBorder="1" applyAlignment="1">
      <alignment horizontal="left" wrapText="1"/>
    </xf>
    <xf numFmtId="3" fontId="8" fillId="2" borderId="6" xfId="1" applyNumberFormat="1" applyFont="1" applyFill="1" applyBorder="1" applyAlignment="1" applyProtection="1">
      <alignment horizontal="center" wrapText="1"/>
    </xf>
    <xf numFmtId="164" fontId="10" fillId="0" borderId="7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8" fillId="0" borderId="6" xfId="2" applyFont="1" applyBorder="1" applyAlignment="1">
      <alignment horizontal="left" wrapText="1"/>
    </xf>
    <xf numFmtId="0" fontId="14" fillId="0" borderId="6" xfId="2" applyFont="1" applyBorder="1" applyAlignment="1">
      <alignment horizontal="left" wrapText="1"/>
    </xf>
    <xf numFmtId="49" fontId="16" fillId="10" borderId="5" xfId="2" applyNumberFormat="1" applyFont="1" applyFill="1" applyBorder="1" applyAlignment="1">
      <alignment wrapText="1"/>
    </xf>
    <xf numFmtId="0" fontId="16" fillId="10" borderId="6" xfId="2" applyFont="1" applyFill="1" applyBorder="1" applyAlignment="1">
      <alignment horizontal="left" wrapText="1"/>
    </xf>
    <xf numFmtId="3" fontId="16" fillId="10" borderId="6" xfId="1" applyNumberFormat="1" applyFont="1" applyFill="1" applyBorder="1" applyAlignment="1" applyProtection="1">
      <alignment horizontal="center" wrapText="1"/>
    </xf>
    <xf numFmtId="164" fontId="17" fillId="10" borderId="7" xfId="0" applyNumberFormat="1" applyFont="1" applyFill="1" applyBorder="1" applyAlignment="1">
      <alignment horizontal="center" wrapText="1"/>
    </xf>
    <xf numFmtId="164" fontId="10" fillId="10" borderId="7" xfId="0" applyNumberFormat="1" applyFont="1" applyFill="1" applyBorder="1" applyAlignment="1">
      <alignment horizontal="center" wrapText="1"/>
    </xf>
    <xf numFmtId="164" fontId="18" fillId="10" borderId="7" xfId="0" applyNumberFormat="1" applyFont="1" applyFill="1" applyBorder="1" applyAlignment="1">
      <alignment horizontal="center" wrapText="1"/>
    </xf>
    <xf numFmtId="164" fontId="10" fillId="10" borderId="8" xfId="0" applyNumberFormat="1" applyFont="1" applyFill="1" applyBorder="1" applyAlignment="1">
      <alignment horizontal="center" wrapText="1"/>
    </xf>
    <xf numFmtId="49" fontId="8" fillId="0" borderId="9" xfId="2" applyNumberFormat="1" applyFont="1" applyBorder="1"/>
    <xf numFmtId="0" fontId="8" fillId="0" borderId="7" xfId="2" applyFont="1" applyBorder="1" applyAlignment="1">
      <alignment horizontal="left" wrapText="1"/>
    </xf>
    <xf numFmtId="3" fontId="14" fillId="11" borderId="7" xfId="0" applyNumberFormat="1" applyFont="1" applyFill="1" applyBorder="1" applyAlignment="1">
      <alignment horizontal="center"/>
    </xf>
    <xf numFmtId="49" fontId="8" fillId="0" borderId="10" xfId="2" applyNumberFormat="1" applyFont="1" applyBorder="1"/>
    <xf numFmtId="0" fontId="8" fillId="0" borderId="11" xfId="2" applyFont="1" applyBorder="1" applyAlignment="1">
      <alignment horizontal="left" wrapText="1"/>
    </xf>
    <xf numFmtId="3" fontId="8" fillId="11" borderId="11" xfId="2" applyNumberFormat="1" applyFont="1" applyFill="1" applyBorder="1" applyAlignment="1">
      <alignment horizontal="center"/>
    </xf>
    <xf numFmtId="0" fontId="10" fillId="0" borderId="0" xfId="0" applyFont="1" applyAlignment="1">
      <alignment horizontal="left" wrapText="1"/>
    </xf>
    <xf numFmtId="1" fontId="7" fillId="0" borderId="0" xfId="2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164" fontId="10" fillId="0" borderId="7" xfId="3" applyNumberFormat="1" applyFont="1" applyBorder="1" applyAlignment="1">
      <alignment horizontal="center"/>
    </xf>
    <xf numFmtId="3" fontId="12" fillId="14" borderId="11" xfId="2" applyNumberFormat="1" applyFont="1" applyFill="1" applyBorder="1" applyAlignment="1">
      <alignment horizontal="center"/>
    </xf>
    <xf numFmtId="164" fontId="26" fillId="14" borderId="11" xfId="0" applyNumberFormat="1" applyFont="1" applyFill="1" applyBorder="1" applyAlignment="1">
      <alignment horizontal="center"/>
    </xf>
    <xf numFmtId="164" fontId="26" fillId="14" borderId="12" xfId="0" applyNumberFormat="1" applyFont="1" applyFill="1" applyBorder="1" applyAlignment="1">
      <alignment horizontal="center"/>
    </xf>
  </cellXfs>
  <cellStyles count="7">
    <cellStyle name="Excel Built-in 40% - Accent3" xfId="4" xr:uid="{DD6DD7C8-83F6-4B97-A74E-63E077FAEABC}"/>
    <cellStyle name="Excel Built-in Normal" xfId="2" xr:uid="{880E00F5-4501-4CDA-8ABC-CD01B0B3ACB1}"/>
    <cellStyle name="Excel_BuiltIn_40% — акцент3 1" xfId="5" xr:uid="{84B0EF05-B63E-4A22-AB8A-DDBE0F2B55E5}"/>
    <cellStyle name="Обычный" xfId="0" builtinId="0"/>
    <cellStyle name="Обычный 2" xfId="3" xr:uid="{0610BAE8-05A8-4962-A43F-BC054A4D0143}"/>
    <cellStyle name="Финансовый" xfId="1" builtinId="3"/>
    <cellStyle name="Финансовый 2" xfId="6" xr:uid="{7F08A864-D2FE-455C-B40F-80F484CFC7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D2DA5-8276-486A-BBF5-428D3D8701DC}">
  <sheetPr>
    <pageSetUpPr fitToPage="1"/>
  </sheetPr>
  <dimension ref="A1:IL37"/>
  <sheetViews>
    <sheetView tabSelected="1" topLeftCell="A13" zoomScale="75" zoomScaleNormal="75" zoomScaleSheetLayoutView="79" workbookViewId="0">
      <selection activeCell="Q16" sqref="Q16"/>
    </sheetView>
  </sheetViews>
  <sheetFormatPr defaultColWidth="11.5546875" defaultRowHeight="14.4"/>
  <cols>
    <col min="1" max="1" width="6.44140625" style="15" customWidth="1"/>
    <col min="2" max="2" width="75.88671875" style="56" customWidth="1"/>
    <col min="3" max="3" width="14" style="59" customWidth="1"/>
    <col min="4" max="4" width="12.33203125" style="58" customWidth="1"/>
    <col min="5" max="6" width="8.44140625" style="58" customWidth="1"/>
    <col min="7" max="7" width="9.5546875" style="58" customWidth="1"/>
    <col min="8" max="8" width="12.109375" style="58" customWidth="1"/>
    <col min="9" max="9" width="12.44140625" style="58" customWidth="1"/>
    <col min="10" max="10" width="8.109375" style="58" customWidth="1"/>
    <col min="11" max="11" width="9.88671875" style="58" customWidth="1"/>
    <col min="12" max="12" width="8" style="58" customWidth="1"/>
    <col min="13" max="14" width="7.6640625" style="58" customWidth="1"/>
    <col min="15" max="15" width="8" style="58" customWidth="1"/>
    <col min="16" max="16" width="10.5546875" style="58" customWidth="1"/>
    <col min="17" max="17" width="9.33203125" style="58" customWidth="1"/>
    <col min="18" max="19" width="7.6640625" style="58" customWidth="1"/>
    <col min="20" max="20" width="10.88671875" style="58" customWidth="1"/>
    <col min="21" max="21" width="8.6640625" style="58" customWidth="1"/>
    <col min="22" max="246" width="11.5546875" style="15"/>
    <col min="257" max="257" width="6.44140625" customWidth="1"/>
    <col min="258" max="258" width="75.88671875" customWidth="1"/>
    <col min="259" max="259" width="14" customWidth="1"/>
    <col min="260" max="260" width="12.33203125" customWidth="1"/>
    <col min="261" max="262" width="8.44140625" customWidth="1"/>
    <col min="263" max="263" width="9.5546875" customWidth="1"/>
    <col min="264" max="264" width="12.109375" customWidth="1"/>
    <col min="265" max="265" width="12.44140625" customWidth="1"/>
    <col min="266" max="266" width="8.109375" customWidth="1"/>
    <col min="267" max="267" width="9.88671875" customWidth="1"/>
    <col min="268" max="268" width="8" customWidth="1"/>
    <col min="269" max="270" width="7.6640625" customWidth="1"/>
    <col min="271" max="271" width="8" customWidth="1"/>
    <col min="272" max="272" width="10.5546875" customWidth="1"/>
    <col min="273" max="273" width="9.33203125" customWidth="1"/>
    <col min="274" max="275" width="7.6640625" customWidth="1"/>
    <col min="276" max="276" width="9.6640625" customWidth="1"/>
    <col min="277" max="277" width="11.6640625" customWidth="1"/>
    <col min="513" max="513" width="6.44140625" customWidth="1"/>
    <col min="514" max="514" width="75.88671875" customWidth="1"/>
    <col min="515" max="515" width="14" customWidth="1"/>
    <col min="516" max="516" width="12.33203125" customWidth="1"/>
    <col min="517" max="518" width="8.44140625" customWidth="1"/>
    <col min="519" max="519" width="9.5546875" customWidth="1"/>
    <col min="520" max="520" width="12.109375" customWidth="1"/>
    <col min="521" max="521" width="12.44140625" customWidth="1"/>
    <col min="522" max="522" width="8.109375" customWidth="1"/>
    <col min="523" max="523" width="9.88671875" customWidth="1"/>
    <col min="524" max="524" width="8" customWidth="1"/>
    <col min="525" max="526" width="7.6640625" customWidth="1"/>
    <col min="527" max="527" width="8" customWidth="1"/>
    <col min="528" max="528" width="10.5546875" customWidth="1"/>
    <col min="529" max="529" width="9.33203125" customWidth="1"/>
    <col min="530" max="531" width="7.6640625" customWidth="1"/>
    <col min="532" max="532" width="9.6640625" customWidth="1"/>
    <col min="533" max="533" width="11.6640625" customWidth="1"/>
    <col min="769" max="769" width="6.44140625" customWidth="1"/>
    <col min="770" max="770" width="75.88671875" customWidth="1"/>
    <col min="771" max="771" width="14" customWidth="1"/>
    <col min="772" max="772" width="12.33203125" customWidth="1"/>
    <col min="773" max="774" width="8.44140625" customWidth="1"/>
    <col min="775" max="775" width="9.5546875" customWidth="1"/>
    <col min="776" max="776" width="12.109375" customWidth="1"/>
    <col min="777" max="777" width="12.44140625" customWidth="1"/>
    <col min="778" max="778" width="8.109375" customWidth="1"/>
    <col min="779" max="779" width="9.88671875" customWidth="1"/>
    <col min="780" max="780" width="8" customWidth="1"/>
    <col min="781" max="782" width="7.6640625" customWidth="1"/>
    <col min="783" max="783" width="8" customWidth="1"/>
    <col min="784" max="784" width="10.5546875" customWidth="1"/>
    <col min="785" max="785" width="9.33203125" customWidth="1"/>
    <col min="786" max="787" width="7.6640625" customWidth="1"/>
    <col min="788" max="788" width="9.6640625" customWidth="1"/>
    <col min="789" max="789" width="11.6640625" customWidth="1"/>
    <col min="1025" max="1025" width="6.44140625" customWidth="1"/>
    <col min="1026" max="1026" width="75.88671875" customWidth="1"/>
    <col min="1027" max="1027" width="14" customWidth="1"/>
    <col min="1028" max="1028" width="12.33203125" customWidth="1"/>
    <col min="1029" max="1030" width="8.44140625" customWidth="1"/>
    <col min="1031" max="1031" width="9.5546875" customWidth="1"/>
    <col min="1032" max="1032" width="12.109375" customWidth="1"/>
    <col min="1033" max="1033" width="12.44140625" customWidth="1"/>
    <col min="1034" max="1034" width="8.109375" customWidth="1"/>
    <col min="1035" max="1035" width="9.88671875" customWidth="1"/>
    <col min="1036" max="1036" width="8" customWidth="1"/>
    <col min="1037" max="1038" width="7.6640625" customWidth="1"/>
    <col min="1039" max="1039" width="8" customWidth="1"/>
    <col min="1040" max="1040" width="10.5546875" customWidth="1"/>
    <col min="1041" max="1041" width="9.33203125" customWidth="1"/>
    <col min="1042" max="1043" width="7.6640625" customWidth="1"/>
    <col min="1044" max="1044" width="9.6640625" customWidth="1"/>
    <col min="1045" max="1045" width="11.6640625" customWidth="1"/>
    <col min="1281" max="1281" width="6.44140625" customWidth="1"/>
    <col min="1282" max="1282" width="75.88671875" customWidth="1"/>
    <col min="1283" max="1283" width="14" customWidth="1"/>
    <col min="1284" max="1284" width="12.33203125" customWidth="1"/>
    <col min="1285" max="1286" width="8.44140625" customWidth="1"/>
    <col min="1287" max="1287" width="9.5546875" customWidth="1"/>
    <col min="1288" max="1288" width="12.109375" customWidth="1"/>
    <col min="1289" max="1289" width="12.44140625" customWidth="1"/>
    <col min="1290" max="1290" width="8.109375" customWidth="1"/>
    <col min="1291" max="1291" width="9.88671875" customWidth="1"/>
    <col min="1292" max="1292" width="8" customWidth="1"/>
    <col min="1293" max="1294" width="7.6640625" customWidth="1"/>
    <col min="1295" max="1295" width="8" customWidth="1"/>
    <col min="1296" max="1296" width="10.5546875" customWidth="1"/>
    <col min="1297" max="1297" width="9.33203125" customWidth="1"/>
    <col min="1298" max="1299" width="7.6640625" customWidth="1"/>
    <col min="1300" max="1300" width="9.6640625" customWidth="1"/>
    <col min="1301" max="1301" width="11.6640625" customWidth="1"/>
    <col min="1537" max="1537" width="6.44140625" customWidth="1"/>
    <col min="1538" max="1538" width="75.88671875" customWidth="1"/>
    <col min="1539" max="1539" width="14" customWidth="1"/>
    <col min="1540" max="1540" width="12.33203125" customWidth="1"/>
    <col min="1541" max="1542" width="8.44140625" customWidth="1"/>
    <col min="1543" max="1543" width="9.5546875" customWidth="1"/>
    <col min="1544" max="1544" width="12.109375" customWidth="1"/>
    <col min="1545" max="1545" width="12.44140625" customWidth="1"/>
    <col min="1546" max="1546" width="8.109375" customWidth="1"/>
    <col min="1547" max="1547" width="9.88671875" customWidth="1"/>
    <col min="1548" max="1548" width="8" customWidth="1"/>
    <col min="1549" max="1550" width="7.6640625" customWidth="1"/>
    <col min="1551" max="1551" width="8" customWidth="1"/>
    <col min="1552" max="1552" width="10.5546875" customWidth="1"/>
    <col min="1553" max="1553" width="9.33203125" customWidth="1"/>
    <col min="1554" max="1555" width="7.6640625" customWidth="1"/>
    <col min="1556" max="1556" width="9.6640625" customWidth="1"/>
    <col min="1557" max="1557" width="11.6640625" customWidth="1"/>
    <col min="1793" max="1793" width="6.44140625" customWidth="1"/>
    <col min="1794" max="1794" width="75.88671875" customWidth="1"/>
    <col min="1795" max="1795" width="14" customWidth="1"/>
    <col min="1796" max="1796" width="12.33203125" customWidth="1"/>
    <col min="1797" max="1798" width="8.44140625" customWidth="1"/>
    <col min="1799" max="1799" width="9.5546875" customWidth="1"/>
    <col min="1800" max="1800" width="12.109375" customWidth="1"/>
    <col min="1801" max="1801" width="12.44140625" customWidth="1"/>
    <col min="1802" max="1802" width="8.109375" customWidth="1"/>
    <col min="1803" max="1803" width="9.88671875" customWidth="1"/>
    <col min="1804" max="1804" width="8" customWidth="1"/>
    <col min="1805" max="1806" width="7.6640625" customWidth="1"/>
    <col min="1807" max="1807" width="8" customWidth="1"/>
    <col min="1808" max="1808" width="10.5546875" customWidth="1"/>
    <col min="1809" max="1809" width="9.33203125" customWidth="1"/>
    <col min="1810" max="1811" width="7.6640625" customWidth="1"/>
    <col min="1812" max="1812" width="9.6640625" customWidth="1"/>
    <col min="1813" max="1813" width="11.6640625" customWidth="1"/>
    <col min="2049" max="2049" width="6.44140625" customWidth="1"/>
    <col min="2050" max="2050" width="75.88671875" customWidth="1"/>
    <col min="2051" max="2051" width="14" customWidth="1"/>
    <col min="2052" max="2052" width="12.33203125" customWidth="1"/>
    <col min="2053" max="2054" width="8.44140625" customWidth="1"/>
    <col min="2055" max="2055" width="9.5546875" customWidth="1"/>
    <col min="2056" max="2056" width="12.109375" customWidth="1"/>
    <col min="2057" max="2057" width="12.44140625" customWidth="1"/>
    <col min="2058" max="2058" width="8.109375" customWidth="1"/>
    <col min="2059" max="2059" width="9.88671875" customWidth="1"/>
    <col min="2060" max="2060" width="8" customWidth="1"/>
    <col min="2061" max="2062" width="7.6640625" customWidth="1"/>
    <col min="2063" max="2063" width="8" customWidth="1"/>
    <col min="2064" max="2064" width="10.5546875" customWidth="1"/>
    <col min="2065" max="2065" width="9.33203125" customWidth="1"/>
    <col min="2066" max="2067" width="7.6640625" customWidth="1"/>
    <col min="2068" max="2068" width="9.6640625" customWidth="1"/>
    <col min="2069" max="2069" width="11.6640625" customWidth="1"/>
    <col min="2305" max="2305" width="6.44140625" customWidth="1"/>
    <col min="2306" max="2306" width="75.88671875" customWidth="1"/>
    <col min="2307" max="2307" width="14" customWidth="1"/>
    <col min="2308" max="2308" width="12.33203125" customWidth="1"/>
    <col min="2309" max="2310" width="8.44140625" customWidth="1"/>
    <col min="2311" max="2311" width="9.5546875" customWidth="1"/>
    <col min="2312" max="2312" width="12.109375" customWidth="1"/>
    <col min="2313" max="2313" width="12.44140625" customWidth="1"/>
    <col min="2314" max="2314" width="8.109375" customWidth="1"/>
    <col min="2315" max="2315" width="9.88671875" customWidth="1"/>
    <col min="2316" max="2316" width="8" customWidth="1"/>
    <col min="2317" max="2318" width="7.6640625" customWidth="1"/>
    <col min="2319" max="2319" width="8" customWidth="1"/>
    <col min="2320" max="2320" width="10.5546875" customWidth="1"/>
    <col min="2321" max="2321" width="9.33203125" customWidth="1"/>
    <col min="2322" max="2323" width="7.6640625" customWidth="1"/>
    <col min="2324" max="2324" width="9.6640625" customWidth="1"/>
    <col min="2325" max="2325" width="11.6640625" customWidth="1"/>
    <col min="2561" max="2561" width="6.44140625" customWidth="1"/>
    <col min="2562" max="2562" width="75.88671875" customWidth="1"/>
    <col min="2563" max="2563" width="14" customWidth="1"/>
    <col min="2564" max="2564" width="12.33203125" customWidth="1"/>
    <col min="2565" max="2566" width="8.44140625" customWidth="1"/>
    <col min="2567" max="2567" width="9.5546875" customWidth="1"/>
    <col min="2568" max="2568" width="12.109375" customWidth="1"/>
    <col min="2569" max="2569" width="12.44140625" customWidth="1"/>
    <col min="2570" max="2570" width="8.109375" customWidth="1"/>
    <col min="2571" max="2571" width="9.88671875" customWidth="1"/>
    <col min="2572" max="2572" width="8" customWidth="1"/>
    <col min="2573" max="2574" width="7.6640625" customWidth="1"/>
    <col min="2575" max="2575" width="8" customWidth="1"/>
    <col min="2576" max="2576" width="10.5546875" customWidth="1"/>
    <col min="2577" max="2577" width="9.33203125" customWidth="1"/>
    <col min="2578" max="2579" width="7.6640625" customWidth="1"/>
    <col min="2580" max="2580" width="9.6640625" customWidth="1"/>
    <col min="2581" max="2581" width="11.6640625" customWidth="1"/>
    <col min="2817" max="2817" width="6.44140625" customWidth="1"/>
    <col min="2818" max="2818" width="75.88671875" customWidth="1"/>
    <col min="2819" max="2819" width="14" customWidth="1"/>
    <col min="2820" max="2820" width="12.33203125" customWidth="1"/>
    <col min="2821" max="2822" width="8.44140625" customWidth="1"/>
    <col min="2823" max="2823" width="9.5546875" customWidth="1"/>
    <col min="2824" max="2824" width="12.109375" customWidth="1"/>
    <col min="2825" max="2825" width="12.44140625" customWidth="1"/>
    <col min="2826" max="2826" width="8.109375" customWidth="1"/>
    <col min="2827" max="2827" width="9.88671875" customWidth="1"/>
    <col min="2828" max="2828" width="8" customWidth="1"/>
    <col min="2829" max="2830" width="7.6640625" customWidth="1"/>
    <col min="2831" max="2831" width="8" customWidth="1"/>
    <col min="2832" max="2832" width="10.5546875" customWidth="1"/>
    <col min="2833" max="2833" width="9.33203125" customWidth="1"/>
    <col min="2834" max="2835" width="7.6640625" customWidth="1"/>
    <col min="2836" max="2836" width="9.6640625" customWidth="1"/>
    <col min="2837" max="2837" width="11.6640625" customWidth="1"/>
    <col min="3073" max="3073" width="6.44140625" customWidth="1"/>
    <col min="3074" max="3074" width="75.88671875" customWidth="1"/>
    <col min="3075" max="3075" width="14" customWidth="1"/>
    <col min="3076" max="3076" width="12.33203125" customWidth="1"/>
    <col min="3077" max="3078" width="8.44140625" customWidth="1"/>
    <col min="3079" max="3079" width="9.5546875" customWidth="1"/>
    <col min="3080" max="3080" width="12.109375" customWidth="1"/>
    <col min="3081" max="3081" width="12.44140625" customWidth="1"/>
    <col min="3082" max="3082" width="8.109375" customWidth="1"/>
    <col min="3083" max="3083" width="9.88671875" customWidth="1"/>
    <col min="3084" max="3084" width="8" customWidth="1"/>
    <col min="3085" max="3086" width="7.6640625" customWidth="1"/>
    <col min="3087" max="3087" width="8" customWidth="1"/>
    <col min="3088" max="3088" width="10.5546875" customWidth="1"/>
    <col min="3089" max="3089" width="9.33203125" customWidth="1"/>
    <col min="3090" max="3091" width="7.6640625" customWidth="1"/>
    <col min="3092" max="3092" width="9.6640625" customWidth="1"/>
    <col min="3093" max="3093" width="11.6640625" customWidth="1"/>
    <col min="3329" max="3329" width="6.44140625" customWidth="1"/>
    <col min="3330" max="3330" width="75.88671875" customWidth="1"/>
    <col min="3331" max="3331" width="14" customWidth="1"/>
    <col min="3332" max="3332" width="12.33203125" customWidth="1"/>
    <col min="3333" max="3334" width="8.44140625" customWidth="1"/>
    <col min="3335" max="3335" width="9.5546875" customWidth="1"/>
    <col min="3336" max="3336" width="12.109375" customWidth="1"/>
    <col min="3337" max="3337" width="12.44140625" customWidth="1"/>
    <col min="3338" max="3338" width="8.109375" customWidth="1"/>
    <col min="3339" max="3339" width="9.88671875" customWidth="1"/>
    <col min="3340" max="3340" width="8" customWidth="1"/>
    <col min="3341" max="3342" width="7.6640625" customWidth="1"/>
    <col min="3343" max="3343" width="8" customWidth="1"/>
    <col min="3344" max="3344" width="10.5546875" customWidth="1"/>
    <col min="3345" max="3345" width="9.33203125" customWidth="1"/>
    <col min="3346" max="3347" width="7.6640625" customWidth="1"/>
    <col min="3348" max="3348" width="9.6640625" customWidth="1"/>
    <col min="3349" max="3349" width="11.6640625" customWidth="1"/>
    <col min="3585" max="3585" width="6.44140625" customWidth="1"/>
    <col min="3586" max="3586" width="75.88671875" customWidth="1"/>
    <col min="3587" max="3587" width="14" customWidth="1"/>
    <col min="3588" max="3588" width="12.33203125" customWidth="1"/>
    <col min="3589" max="3590" width="8.44140625" customWidth="1"/>
    <col min="3591" max="3591" width="9.5546875" customWidth="1"/>
    <col min="3592" max="3592" width="12.109375" customWidth="1"/>
    <col min="3593" max="3593" width="12.44140625" customWidth="1"/>
    <col min="3594" max="3594" width="8.109375" customWidth="1"/>
    <col min="3595" max="3595" width="9.88671875" customWidth="1"/>
    <col min="3596" max="3596" width="8" customWidth="1"/>
    <col min="3597" max="3598" width="7.6640625" customWidth="1"/>
    <col min="3599" max="3599" width="8" customWidth="1"/>
    <col min="3600" max="3600" width="10.5546875" customWidth="1"/>
    <col min="3601" max="3601" width="9.33203125" customWidth="1"/>
    <col min="3602" max="3603" width="7.6640625" customWidth="1"/>
    <col min="3604" max="3604" width="9.6640625" customWidth="1"/>
    <col min="3605" max="3605" width="11.6640625" customWidth="1"/>
    <col min="3841" max="3841" width="6.44140625" customWidth="1"/>
    <col min="3842" max="3842" width="75.88671875" customWidth="1"/>
    <col min="3843" max="3843" width="14" customWidth="1"/>
    <col min="3844" max="3844" width="12.33203125" customWidth="1"/>
    <col min="3845" max="3846" width="8.44140625" customWidth="1"/>
    <col min="3847" max="3847" width="9.5546875" customWidth="1"/>
    <col min="3848" max="3848" width="12.109375" customWidth="1"/>
    <col min="3849" max="3849" width="12.44140625" customWidth="1"/>
    <col min="3850" max="3850" width="8.109375" customWidth="1"/>
    <col min="3851" max="3851" width="9.88671875" customWidth="1"/>
    <col min="3852" max="3852" width="8" customWidth="1"/>
    <col min="3853" max="3854" width="7.6640625" customWidth="1"/>
    <col min="3855" max="3855" width="8" customWidth="1"/>
    <col min="3856" max="3856" width="10.5546875" customWidth="1"/>
    <col min="3857" max="3857" width="9.33203125" customWidth="1"/>
    <col min="3858" max="3859" width="7.6640625" customWidth="1"/>
    <col min="3860" max="3860" width="9.6640625" customWidth="1"/>
    <col min="3861" max="3861" width="11.6640625" customWidth="1"/>
    <col min="4097" max="4097" width="6.44140625" customWidth="1"/>
    <col min="4098" max="4098" width="75.88671875" customWidth="1"/>
    <col min="4099" max="4099" width="14" customWidth="1"/>
    <col min="4100" max="4100" width="12.33203125" customWidth="1"/>
    <col min="4101" max="4102" width="8.44140625" customWidth="1"/>
    <col min="4103" max="4103" width="9.5546875" customWidth="1"/>
    <col min="4104" max="4104" width="12.109375" customWidth="1"/>
    <col min="4105" max="4105" width="12.44140625" customWidth="1"/>
    <col min="4106" max="4106" width="8.109375" customWidth="1"/>
    <col min="4107" max="4107" width="9.88671875" customWidth="1"/>
    <col min="4108" max="4108" width="8" customWidth="1"/>
    <col min="4109" max="4110" width="7.6640625" customWidth="1"/>
    <col min="4111" max="4111" width="8" customWidth="1"/>
    <col min="4112" max="4112" width="10.5546875" customWidth="1"/>
    <col min="4113" max="4113" width="9.33203125" customWidth="1"/>
    <col min="4114" max="4115" width="7.6640625" customWidth="1"/>
    <col min="4116" max="4116" width="9.6640625" customWidth="1"/>
    <col min="4117" max="4117" width="11.6640625" customWidth="1"/>
    <col min="4353" max="4353" width="6.44140625" customWidth="1"/>
    <col min="4354" max="4354" width="75.88671875" customWidth="1"/>
    <col min="4355" max="4355" width="14" customWidth="1"/>
    <col min="4356" max="4356" width="12.33203125" customWidth="1"/>
    <col min="4357" max="4358" width="8.44140625" customWidth="1"/>
    <col min="4359" max="4359" width="9.5546875" customWidth="1"/>
    <col min="4360" max="4360" width="12.109375" customWidth="1"/>
    <col min="4361" max="4361" width="12.44140625" customWidth="1"/>
    <col min="4362" max="4362" width="8.109375" customWidth="1"/>
    <col min="4363" max="4363" width="9.88671875" customWidth="1"/>
    <col min="4364" max="4364" width="8" customWidth="1"/>
    <col min="4365" max="4366" width="7.6640625" customWidth="1"/>
    <col min="4367" max="4367" width="8" customWidth="1"/>
    <col min="4368" max="4368" width="10.5546875" customWidth="1"/>
    <col min="4369" max="4369" width="9.33203125" customWidth="1"/>
    <col min="4370" max="4371" width="7.6640625" customWidth="1"/>
    <col min="4372" max="4372" width="9.6640625" customWidth="1"/>
    <col min="4373" max="4373" width="11.6640625" customWidth="1"/>
    <col min="4609" max="4609" width="6.44140625" customWidth="1"/>
    <col min="4610" max="4610" width="75.88671875" customWidth="1"/>
    <col min="4611" max="4611" width="14" customWidth="1"/>
    <col min="4612" max="4612" width="12.33203125" customWidth="1"/>
    <col min="4613" max="4614" width="8.44140625" customWidth="1"/>
    <col min="4615" max="4615" width="9.5546875" customWidth="1"/>
    <col min="4616" max="4616" width="12.109375" customWidth="1"/>
    <col min="4617" max="4617" width="12.44140625" customWidth="1"/>
    <col min="4618" max="4618" width="8.109375" customWidth="1"/>
    <col min="4619" max="4619" width="9.88671875" customWidth="1"/>
    <col min="4620" max="4620" width="8" customWidth="1"/>
    <col min="4621" max="4622" width="7.6640625" customWidth="1"/>
    <col min="4623" max="4623" width="8" customWidth="1"/>
    <col min="4624" max="4624" width="10.5546875" customWidth="1"/>
    <col min="4625" max="4625" width="9.33203125" customWidth="1"/>
    <col min="4626" max="4627" width="7.6640625" customWidth="1"/>
    <col min="4628" max="4628" width="9.6640625" customWidth="1"/>
    <col min="4629" max="4629" width="11.6640625" customWidth="1"/>
    <col min="4865" max="4865" width="6.44140625" customWidth="1"/>
    <col min="4866" max="4866" width="75.88671875" customWidth="1"/>
    <col min="4867" max="4867" width="14" customWidth="1"/>
    <col min="4868" max="4868" width="12.33203125" customWidth="1"/>
    <col min="4869" max="4870" width="8.44140625" customWidth="1"/>
    <col min="4871" max="4871" width="9.5546875" customWidth="1"/>
    <col min="4872" max="4872" width="12.109375" customWidth="1"/>
    <col min="4873" max="4873" width="12.44140625" customWidth="1"/>
    <col min="4874" max="4874" width="8.109375" customWidth="1"/>
    <col min="4875" max="4875" width="9.88671875" customWidth="1"/>
    <col min="4876" max="4876" width="8" customWidth="1"/>
    <col min="4877" max="4878" width="7.6640625" customWidth="1"/>
    <col min="4879" max="4879" width="8" customWidth="1"/>
    <col min="4880" max="4880" width="10.5546875" customWidth="1"/>
    <col min="4881" max="4881" width="9.33203125" customWidth="1"/>
    <col min="4882" max="4883" width="7.6640625" customWidth="1"/>
    <col min="4884" max="4884" width="9.6640625" customWidth="1"/>
    <col min="4885" max="4885" width="11.6640625" customWidth="1"/>
    <col min="5121" max="5121" width="6.44140625" customWidth="1"/>
    <col min="5122" max="5122" width="75.88671875" customWidth="1"/>
    <col min="5123" max="5123" width="14" customWidth="1"/>
    <col min="5124" max="5124" width="12.33203125" customWidth="1"/>
    <col min="5125" max="5126" width="8.44140625" customWidth="1"/>
    <col min="5127" max="5127" width="9.5546875" customWidth="1"/>
    <col min="5128" max="5128" width="12.109375" customWidth="1"/>
    <col min="5129" max="5129" width="12.44140625" customWidth="1"/>
    <col min="5130" max="5130" width="8.109375" customWidth="1"/>
    <col min="5131" max="5131" width="9.88671875" customWidth="1"/>
    <col min="5132" max="5132" width="8" customWidth="1"/>
    <col min="5133" max="5134" width="7.6640625" customWidth="1"/>
    <col min="5135" max="5135" width="8" customWidth="1"/>
    <col min="5136" max="5136" width="10.5546875" customWidth="1"/>
    <col min="5137" max="5137" width="9.33203125" customWidth="1"/>
    <col min="5138" max="5139" width="7.6640625" customWidth="1"/>
    <col min="5140" max="5140" width="9.6640625" customWidth="1"/>
    <col min="5141" max="5141" width="11.6640625" customWidth="1"/>
    <col min="5377" max="5377" width="6.44140625" customWidth="1"/>
    <col min="5378" max="5378" width="75.88671875" customWidth="1"/>
    <col min="5379" max="5379" width="14" customWidth="1"/>
    <col min="5380" max="5380" width="12.33203125" customWidth="1"/>
    <col min="5381" max="5382" width="8.44140625" customWidth="1"/>
    <col min="5383" max="5383" width="9.5546875" customWidth="1"/>
    <col min="5384" max="5384" width="12.109375" customWidth="1"/>
    <col min="5385" max="5385" width="12.44140625" customWidth="1"/>
    <col min="5386" max="5386" width="8.109375" customWidth="1"/>
    <col min="5387" max="5387" width="9.88671875" customWidth="1"/>
    <col min="5388" max="5388" width="8" customWidth="1"/>
    <col min="5389" max="5390" width="7.6640625" customWidth="1"/>
    <col min="5391" max="5391" width="8" customWidth="1"/>
    <col min="5392" max="5392" width="10.5546875" customWidth="1"/>
    <col min="5393" max="5393" width="9.33203125" customWidth="1"/>
    <col min="5394" max="5395" width="7.6640625" customWidth="1"/>
    <col min="5396" max="5396" width="9.6640625" customWidth="1"/>
    <col min="5397" max="5397" width="11.6640625" customWidth="1"/>
    <col min="5633" max="5633" width="6.44140625" customWidth="1"/>
    <col min="5634" max="5634" width="75.88671875" customWidth="1"/>
    <col min="5635" max="5635" width="14" customWidth="1"/>
    <col min="5636" max="5636" width="12.33203125" customWidth="1"/>
    <col min="5637" max="5638" width="8.44140625" customWidth="1"/>
    <col min="5639" max="5639" width="9.5546875" customWidth="1"/>
    <col min="5640" max="5640" width="12.109375" customWidth="1"/>
    <col min="5641" max="5641" width="12.44140625" customWidth="1"/>
    <col min="5642" max="5642" width="8.109375" customWidth="1"/>
    <col min="5643" max="5643" width="9.88671875" customWidth="1"/>
    <col min="5644" max="5644" width="8" customWidth="1"/>
    <col min="5645" max="5646" width="7.6640625" customWidth="1"/>
    <col min="5647" max="5647" width="8" customWidth="1"/>
    <col min="5648" max="5648" width="10.5546875" customWidth="1"/>
    <col min="5649" max="5649" width="9.33203125" customWidth="1"/>
    <col min="5650" max="5651" width="7.6640625" customWidth="1"/>
    <col min="5652" max="5652" width="9.6640625" customWidth="1"/>
    <col min="5653" max="5653" width="11.6640625" customWidth="1"/>
    <col min="5889" max="5889" width="6.44140625" customWidth="1"/>
    <col min="5890" max="5890" width="75.88671875" customWidth="1"/>
    <col min="5891" max="5891" width="14" customWidth="1"/>
    <col min="5892" max="5892" width="12.33203125" customWidth="1"/>
    <col min="5893" max="5894" width="8.44140625" customWidth="1"/>
    <col min="5895" max="5895" width="9.5546875" customWidth="1"/>
    <col min="5896" max="5896" width="12.109375" customWidth="1"/>
    <col min="5897" max="5897" width="12.44140625" customWidth="1"/>
    <col min="5898" max="5898" width="8.109375" customWidth="1"/>
    <col min="5899" max="5899" width="9.88671875" customWidth="1"/>
    <col min="5900" max="5900" width="8" customWidth="1"/>
    <col min="5901" max="5902" width="7.6640625" customWidth="1"/>
    <col min="5903" max="5903" width="8" customWidth="1"/>
    <col min="5904" max="5904" width="10.5546875" customWidth="1"/>
    <col min="5905" max="5905" width="9.33203125" customWidth="1"/>
    <col min="5906" max="5907" width="7.6640625" customWidth="1"/>
    <col min="5908" max="5908" width="9.6640625" customWidth="1"/>
    <col min="5909" max="5909" width="11.6640625" customWidth="1"/>
    <col min="6145" max="6145" width="6.44140625" customWidth="1"/>
    <col min="6146" max="6146" width="75.88671875" customWidth="1"/>
    <col min="6147" max="6147" width="14" customWidth="1"/>
    <col min="6148" max="6148" width="12.33203125" customWidth="1"/>
    <col min="6149" max="6150" width="8.44140625" customWidth="1"/>
    <col min="6151" max="6151" width="9.5546875" customWidth="1"/>
    <col min="6152" max="6152" width="12.109375" customWidth="1"/>
    <col min="6153" max="6153" width="12.44140625" customWidth="1"/>
    <col min="6154" max="6154" width="8.109375" customWidth="1"/>
    <col min="6155" max="6155" width="9.88671875" customWidth="1"/>
    <col min="6156" max="6156" width="8" customWidth="1"/>
    <col min="6157" max="6158" width="7.6640625" customWidth="1"/>
    <col min="6159" max="6159" width="8" customWidth="1"/>
    <col min="6160" max="6160" width="10.5546875" customWidth="1"/>
    <col min="6161" max="6161" width="9.33203125" customWidth="1"/>
    <col min="6162" max="6163" width="7.6640625" customWidth="1"/>
    <col min="6164" max="6164" width="9.6640625" customWidth="1"/>
    <col min="6165" max="6165" width="11.6640625" customWidth="1"/>
    <col min="6401" max="6401" width="6.44140625" customWidth="1"/>
    <col min="6402" max="6402" width="75.88671875" customWidth="1"/>
    <col min="6403" max="6403" width="14" customWidth="1"/>
    <col min="6404" max="6404" width="12.33203125" customWidth="1"/>
    <col min="6405" max="6406" width="8.44140625" customWidth="1"/>
    <col min="6407" max="6407" width="9.5546875" customWidth="1"/>
    <col min="6408" max="6408" width="12.109375" customWidth="1"/>
    <col min="6409" max="6409" width="12.44140625" customWidth="1"/>
    <col min="6410" max="6410" width="8.109375" customWidth="1"/>
    <col min="6411" max="6411" width="9.88671875" customWidth="1"/>
    <col min="6412" max="6412" width="8" customWidth="1"/>
    <col min="6413" max="6414" width="7.6640625" customWidth="1"/>
    <col min="6415" max="6415" width="8" customWidth="1"/>
    <col min="6416" max="6416" width="10.5546875" customWidth="1"/>
    <col min="6417" max="6417" width="9.33203125" customWidth="1"/>
    <col min="6418" max="6419" width="7.6640625" customWidth="1"/>
    <col min="6420" max="6420" width="9.6640625" customWidth="1"/>
    <col min="6421" max="6421" width="11.6640625" customWidth="1"/>
    <col min="6657" max="6657" width="6.44140625" customWidth="1"/>
    <col min="6658" max="6658" width="75.88671875" customWidth="1"/>
    <col min="6659" max="6659" width="14" customWidth="1"/>
    <col min="6660" max="6660" width="12.33203125" customWidth="1"/>
    <col min="6661" max="6662" width="8.44140625" customWidth="1"/>
    <col min="6663" max="6663" width="9.5546875" customWidth="1"/>
    <col min="6664" max="6664" width="12.109375" customWidth="1"/>
    <col min="6665" max="6665" width="12.44140625" customWidth="1"/>
    <col min="6666" max="6666" width="8.109375" customWidth="1"/>
    <col min="6667" max="6667" width="9.88671875" customWidth="1"/>
    <col min="6668" max="6668" width="8" customWidth="1"/>
    <col min="6669" max="6670" width="7.6640625" customWidth="1"/>
    <col min="6671" max="6671" width="8" customWidth="1"/>
    <col min="6672" max="6672" width="10.5546875" customWidth="1"/>
    <col min="6673" max="6673" width="9.33203125" customWidth="1"/>
    <col min="6674" max="6675" width="7.6640625" customWidth="1"/>
    <col min="6676" max="6676" width="9.6640625" customWidth="1"/>
    <col min="6677" max="6677" width="11.6640625" customWidth="1"/>
    <col min="6913" max="6913" width="6.44140625" customWidth="1"/>
    <col min="6914" max="6914" width="75.88671875" customWidth="1"/>
    <col min="6915" max="6915" width="14" customWidth="1"/>
    <col min="6916" max="6916" width="12.33203125" customWidth="1"/>
    <col min="6917" max="6918" width="8.44140625" customWidth="1"/>
    <col min="6919" max="6919" width="9.5546875" customWidth="1"/>
    <col min="6920" max="6920" width="12.109375" customWidth="1"/>
    <col min="6921" max="6921" width="12.44140625" customWidth="1"/>
    <col min="6922" max="6922" width="8.109375" customWidth="1"/>
    <col min="6923" max="6923" width="9.88671875" customWidth="1"/>
    <col min="6924" max="6924" width="8" customWidth="1"/>
    <col min="6925" max="6926" width="7.6640625" customWidth="1"/>
    <col min="6927" max="6927" width="8" customWidth="1"/>
    <col min="6928" max="6928" width="10.5546875" customWidth="1"/>
    <col min="6929" max="6929" width="9.33203125" customWidth="1"/>
    <col min="6930" max="6931" width="7.6640625" customWidth="1"/>
    <col min="6932" max="6932" width="9.6640625" customWidth="1"/>
    <col min="6933" max="6933" width="11.6640625" customWidth="1"/>
    <col min="7169" max="7169" width="6.44140625" customWidth="1"/>
    <col min="7170" max="7170" width="75.88671875" customWidth="1"/>
    <col min="7171" max="7171" width="14" customWidth="1"/>
    <col min="7172" max="7172" width="12.33203125" customWidth="1"/>
    <col min="7173" max="7174" width="8.44140625" customWidth="1"/>
    <col min="7175" max="7175" width="9.5546875" customWidth="1"/>
    <col min="7176" max="7176" width="12.109375" customWidth="1"/>
    <col min="7177" max="7177" width="12.44140625" customWidth="1"/>
    <col min="7178" max="7178" width="8.109375" customWidth="1"/>
    <col min="7179" max="7179" width="9.88671875" customWidth="1"/>
    <col min="7180" max="7180" width="8" customWidth="1"/>
    <col min="7181" max="7182" width="7.6640625" customWidth="1"/>
    <col min="7183" max="7183" width="8" customWidth="1"/>
    <col min="7184" max="7184" width="10.5546875" customWidth="1"/>
    <col min="7185" max="7185" width="9.33203125" customWidth="1"/>
    <col min="7186" max="7187" width="7.6640625" customWidth="1"/>
    <col min="7188" max="7188" width="9.6640625" customWidth="1"/>
    <col min="7189" max="7189" width="11.6640625" customWidth="1"/>
    <col min="7425" max="7425" width="6.44140625" customWidth="1"/>
    <col min="7426" max="7426" width="75.88671875" customWidth="1"/>
    <col min="7427" max="7427" width="14" customWidth="1"/>
    <col min="7428" max="7428" width="12.33203125" customWidth="1"/>
    <col min="7429" max="7430" width="8.44140625" customWidth="1"/>
    <col min="7431" max="7431" width="9.5546875" customWidth="1"/>
    <col min="7432" max="7432" width="12.109375" customWidth="1"/>
    <col min="7433" max="7433" width="12.44140625" customWidth="1"/>
    <col min="7434" max="7434" width="8.109375" customWidth="1"/>
    <col min="7435" max="7435" width="9.88671875" customWidth="1"/>
    <col min="7436" max="7436" width="8" customWidth="1"/>
    <col min="7437" max="7438" width="7.6640625" customWidth="1"/>
    <col min="7439" max="7439" width="8" customWidth="1"/>
    <col min="7440" max="7440" width="10.5546875" customWidth="1"/>
    <col min="7441" max="7441" width="9.33203125" customWidth="1"/>
    <col min="7442" max="7443" width="7.6640625" customWidth="1"/>
    <col min="7444" max="7444" width="9.6640625" customWidth="1"/>
    <col min="7445" max="7445" width="11.6640625" customWidth="1"/>
    <col min="7681" max="7681" width="6.44140625" customWidth="1"/>
    <col min="7682" max="7682" width="75.88671875" customWidth="1"/>
    <col min="7683" max="7683" width="14" customWidth="1"/>
    <col min="7684" max="7684" width="12.33203125" customWidth="1"/>
    <col min="7685" max="7686" width="8.44140625" customWidth="1"/>
    <col min="7687" max="7687" width="9.5546875" customWidth="1"/>
    <col min="7688" max="7688" width="12.109375" customWidth="1"/>
    <col min="7689" max="7689" width="12.44140625" customWidth="1"/>
    <col min="7690" max="7690" width="8.109375" customWidth="1"/>
    <col min="7691" max="7691" width="9.88671875" customWidth="1"/>
    <col min="7692" max="7692" width="8" customWidth="1"/>
    <col min="7693" max="7694" width="7.6640625" customWidth="1"/>
    <col min="7695" max="7695" width="8" customWidth="1"/>
    <col min="7696" max="7696" width="10.5546875" customWidth="1"/>
    <col min="7697" max="7697" width="9.33203125" customWidth="1"/>
    <col min="7698" max="7699" width="7.6640625" customWidth="1"/>
    <col min="7700" max="7700" width="9.6640625" customWidth="1"/>
    <col min="7701" max="7701" width="11.6640625" customWidth="1"/>
    <col min="7937" max="7937" width="6.44140625" customWidth="1"/>
    <col min="7938" max="7938" width="75.88671875" customWidth="1"/>
    <col min="7939" max="7939" width="14" customWidth="1"/>
    <col min="7940" max="7940" width="12.33203125" customWidth="1"/>
    <col min="7941" max="7942" width="8.44140625" customWidth="1"/>
    <col min="7943" max="7943" width="9.5546875" customWidth="1"/>
    <col min="7944" max="7944" width="12.109375" customWidth="1"/>
    <col min="7945" max="7945" width="12.44140625" customWidth="1"/>
    <col min="7946" max="7946" width="8.109375" customWidth="1"/>
    <col min="7947" max="7947" width="9.88671875" customWidth="1"/>
    <col min="7948" max="7948" width="8" customWidth="1"/>
    <col min="7949" max="7950" width="7.6640625" customWidth="1"/>
    <col min="7951" max="7951" width="8" customWidth="1"/>
    <col min="7952" max="7952" width="10.5546875" customWidth="1"/>
    <col min="7953" max="7953" width="9.33203125" customWidth="1"/>
    <col min="7954" max="7955" width="7.6640625" customWidth="1"/>
    <col min="7956" max="7956" width="9.6640625" customWidth="1"/>
    <col min="7957" max="7957" width="11.6640625" customWidth="1"/>
    <col min="8193" max="8193" width="6.44140625" customWidth="1"/>
    <col min="8194" max="8194" width="75.88671875" customWidth="1"/>
    <col min="8195" max="8195" width="14" customWidth="1"/>
    <col min="8196" max="8196" width="12.33203125" customWidth="1"/>
    <col min="8197" max="8198" width="8.44140625" customWidth="1"/>
    <col min="8199" max="8199" width="9.5546875" customWidth="1"/>
    <col min="8200" max="8200" width="12.109375" customWidth="1"/>
    <col min="8201" max="8201" width="12.44140625" customWidth="1"/>
    <col min="8202" max="8202" width="8.109375" customWidth="1"/>
    <col min="8203" max="8203" width="9.88671875" customWidth="1"/>
    <col min="8204" max="8204" width="8" customWidth="1"/>
    <col min="8205" max="8206" width="7.6640625" customWidth="1"/>
    <col min="8207" max="8207" width="8" customWidth="1"/>
    <col min="8208" max="8208" width="10.5546875" customWidth="1"/>
    <col min="8209" max="8209" width="9.33203125" customWidth="1"/>
    <col min="8210" max="8211" width="7.6640625" customWidth="1"/>
    <col min="8212" max="8212" width="9.6640625" customWidth="1"/>
    <col min="8213" max="8213" width="11.6640625" customWidth="1"/>
    <col min="8449" max="8449" width="6.44140625" customWidth="1"/>
    <col min="8450" max="8450" width="75.88671875" customWidth="1"/>
    <col min="8451" max="8451" width="14" customWidth="1"/>
    <col min="8452" max="8452" width="12.33203125" customWidth="1"/>
    <col min="8453" max="8454" width="8.44140625" customWidth="1"/>
    <col min="8455" max="8455" width="9.5546875" customWidth="1"/>
    <col min="8456" max="8456" width="12.109375" customWidth="1"/>
    <col min="8457" max="8457" width="12.44140625" customWidth="1"/>
    <col min="8458" max="8458" width="8.109375" customWidth="1"/>
    <col min="8459" max="8459" width="9.88671875" customWidth="1"/>
    <col min="8460" max="8460" width="8" customWidth="1"/>
    <col min="8461" max="8462" width="7.6640625" customWidth="1"/>
    <col min="8463" max="8463" width="8" customWidth="1"/>
    <col min="8464" max="8464" width="10.5546875" customWidth="1"/>
    <col min="8465" max="8465" width="9.33203125" customWidth="1"/>
    <col min="8466" max="8467" width="7.6640625" customWidth="1"/>
    <col min="8468" max="8468" width="9.6640625" customWidth="1"/>
    <col min="8469" max="8469" width="11.6640625" customWidth="1"/>
    <col min="8705" max="8705" width="6.44140625" customWidth="1"/>
    <col min="8706" max="8706" width="75.88671875" customWidth="1"/>
    <col min="8707" max="8707" width="14" customWidth="1"/>
    <col min="8708" max="8708" width="12.33203125" customWidth="1"/>
    <col min="8709" max="8710" width="8.44140625" customWidth="1"/>
    <col min="8711" max="8711" width="9.5546875" customWidth="1"/>
    <col min="8712" max="8712" width="12.109375" customWidth="1"/>
    <col min="8713" max="8713" width="12.44140625" customWidth="1"/>
    <col min="8714" max="8714" width="8.109375" customWidth="1"/>
    <col min="8715" max="8715" width="9.88671875" customWidth="1"/>
    <col min="8716" max="8716" width="8" customWidth="1"/>
    <col min="8717" max="8718" width="7.6640625" customWidth="1"/>
    <col min="8719" max="8719" width="8" customWidth="1"/>
    <col min="8720" max="8720" width="10.5546875" customWidth="1"/>
    <col min="8721" max="8721" width="9.33203125" customWidth="1"/>
    <col min="8722" max="8723" width="7.6640625" customWidth="1"/>
    <col min="8724" max="8724" width="9.6640625" customWidth="1"/>
    <col min="8725" max="8725" width="11.6640625" customWidth="1"/>
    <col min="8961" max="8961" width="6.44140625" customWidth="1"/>
    <col min="8962" max="8962" width="75.88671875" customWidth="1"/>
    <col min="8963" max="8963" width="14" customWidth="1"/>
    <col min="8964" max="8964" width="12.33203125" customWidth="1"/>
    <col min="8965" max="8966" width="8.44140625" customWidth="1"/>
    <col min="8967" max="8967" width="9.5546875" customWidth="1"/>
    <col min="8968" max="8968" width="12.109375" customWidth="1"/>
    <col min="8969" max="8969" width="12.44140625" customWidth="1"/>
    <col min="8970" max="8970" width="8.109375" customWidth="1"/>
    <col min="8971" max="8971" width="9.88671875" customWidth="1"/>
    <col min="8972" max="8972" width="8" customWidth="1"/>
    <col min="8973" max="8974" width="7.6640625" customWidth="1"/>
    <col min="8975" max="8975" width="8" customWidth="1"/>
    <col min="8976" max="8976" width="10.5546875" customWidth="1"/>
    <col min="8977" max="8977" width="9.33203125" customWidth="1"/>
    <col min="8978" max="8979" width="7.6640625" customWidth="1"/>
    <col min="8980" max="8980" width="9.6640625" customWidth="1"/>
    <col min="8981" max="8981" width="11.6640625" customWidth="1"/>
    <col min="9217" max="9217" width="6.44140625" customWidth="1"/>
    <col min="9218" max="9218" width="75.88671875" customWidth="1"/>
    <col min="9219" max="9219" width="14" customWidth="1"/>
    <col min="9220" max="9220" width="12.33203125" customWidth="1"/>
    <col min="9221" max="9222" width="8.44140625" customWidth="1"/>
    <col min="9223" max="9223" width="9.5546875" customWidth="1"/>
    <col min="9224" max="9224" width="12.109375" customWidth="1"/>
    <col min="9225" max="9225" width="12.44140625" customWidth="1"/>
    <col min="9226" max="9226" width="8.109375" customWidth="1"/>
    <col min="9227" max="9227" width="9.88671875" customWidth="1"/>
    <col min="9228" max="9228" width="8" customWidth="1"/>
    <col min="9229" max="9230" width="7.6640625" customWidth="1"/>
    <col min="9231" max="9231" width="8" customWidth="1"/>
    <col min="9232" max="9232" width="10.5546875" customWidth="1"/>
    <col min="9233" max="9233" width="9.33203125" customWidth="1"/>
    <col min="9234" max="9235" width="7.6640625" customWidth="1"/>
    <col min="9236" max="9236" width="9.6640625" customWidth="1"/>
    <col min="9237" max="9237" width="11.6640625" customWidth="1"/>
    <col min="9473" max="9473" width="6.44140625" customWidth="1"/>
    <col min="9474" max="9474" width="75.88671875" customWidth="1"/>
    <col min="9475" max="9475" width="14" customWidth="1"/>
    <col min="9476" max="9476" width="12.33203125" customWidth="1"/>
    <col min="9477" max="9478" width="8.44140625" customWidth="1"/>
    <col min="9479" max="9479" width="9.5546875" customWidth="1"/>
    <col min="9480" max="9480" width="12.109375" customWidth="1"/>
    <col min="9481" max="9481" width="12.44140625" customWidth="1"/>
    <col min="9482" max="9482" width="8.109375" customWidth="1"/>
    <col min="9483" max="9483" width="9.88671875" customWidth="1"/>
    <col min="9484" max="9484" width="8" customWidth="1"/>
    <col min="9485" max="9486" width="7.6640625" customWidth="1"/>
    <col min="9487" max="9487" width="8" customWidth="1"/>
    <col min="9488" max="9488" width="10.5546875" customWidth="1"/>
    <col min="9489" max="9489" width="9.33203125" customWidth="1"/>
    <col min="9490" max="9491" width="7.6640625" customWidth="1"/>
    <col min="9492" max="9492" width="9.6640625" customWidth="1"/>
    <col min="9493" max="9493" width="11.6640625" customWidth="1"/>
    <col min="9729" max="9729" width="6.44140625" customWidth="1"/>
    <col min="9730" max="9730" width="75.88671875" customWidth="1"/>
    <col min="9731" max="9731" width="14" customWidth="1"/>
    <col min="9732" max="9732" width="12.33203125" customWidth="1"/>
    <col min="9733" max="9734" width="8.44140625" customWidth="1"/>
    <col min="9735" max="9735" width="9.5546875" customWidth="1"/>
    <col min="9736" max="9736" width="12.109375" customWidth="1"/>
    <col min="9737" max="9737" width="12.44140625" customWidth="1"/>
    <col min="9738" max="9738" width="8.109375" customWidth="1"/>
    <col min="9739" max="9739" width="9.88671875" customWidth="1"/>
    <col min="9740" max="9740" width="8" customWidth="1"/>
    <col min="9741" max="9742" width="7.6640625" customWidth="1"/>
    <col min="9743" max="9743" width="8" customWidth="1"/>
    <col min="9744" max="9744" width="10.5546875" customWidth="1"/>
    <col min="9745" max="9745" width="9.33203125" customWidth="1"/>
    <col min="9746" max="9747" width="7.6640625" customWidth="1"/>
    <col min="9748" max="9748" width="9.6640625" customWidth="1"/>
    <col min="9749" max="9749" width="11.6640625" customWidth="1"/>
    <col min="9985" max="9985" width="6.44140625" customWidth="1"/>
    <col min="9986" max="9986" width="75.88671875" customWidth="1"/>
    <col min="9987" max="9987" width="14" customWidth="1"/>
    <col min="9988" max="9988" width="12.33203125" customWidth="1"/>
    <col min="9989" max="9990" width="8.44140625" customWidth="1"/>
    <col min="9991" max="9991" width="9.5546875" customWidth="1"/>
    <col min="9992" max="9992" width="12.109375" customWidth="1"/>
    <col min="9993" max="9993" width="12.44140625" customWidth="1"/>
    <col min="9994" max="9994" width="8.109375" customWidth="1"/>
    <col min="9995" max="9995" width="9.88671875" customWidth="1"/>
    <col min="9996" max="9996" width="8" customWidth="1"/>
    <col min="9997" max="9998" width="7.6640625" customWidth="1"/>
    <col min="9999" max="9999" width="8" customWidth="1"/>
    <col min="10000" max="10000" width="10.5546875" customWidth="1"/>
    <col min="10001" max="10001" width="9.33203125" customWidth="1"/>
    <col min="10002" max="10003" width="7.6640625" customWidth="1"/>
    <col min="10004" max="10004" width="9.6640625" customWidth="1"/>
    <col min="10005" max="10005" width="11.6640625" customWidth="1"/>
    <col min="10241" max="10241" width="6.44140625" customWidth="1"/>
    <col min="10242" max="10242" width="75.88671875" customWidth="1"/>
    <col min="10243" max="10243" width="14" customWidth="1"/>
    <col min="10244" max="10244" width="12.33203125" customWidth="1"/>
    <col min="10245" max="10246" width="8.44140625" customWidth="1"/>
    <col min="10247" max="10247" width="9.5546875" customWidth="1"/>
    <col min="10248" max="10248" width="12.109375" customWidth="1"/>
    <col min="10249" max="10249" width="12.44140625" customWidth="1"/>
    <col min="10250" max="10250" width="8.109375" customWidth="1"/>
    <col min="10251" max="10251" width="9.88671875" customWidth="1"/>
    <col min="10252" max="10252" width="8" customWidth="1"/>
    <col min="10253" max="10254" width="7.6640625" customWidth="1"/>
    <col min="10255" max="10255" width="8" customWidth="1"/>
    <col min="10256" max="10256" width="10.5546875" customWidth="1"/>
    <col min="10257" max="10257" width="9.33203125" customWidth="1"/>
    <col min="10258" max="10259" width="7.6640625" customWidth="1"/>
    <col min="10260" max="10260" width="9.6640625" customWidth="1"/>
    <col min="10261" max="10261" width="11.6640625" customWidth="1"/>
    <col min="10497" max="10497" width="6.44140625" customWidth="1"/>
    <col min="10498" max="10498" width="75.88671875" customWidth="1"/>
    <col min="10499" max="10499" width="14" customWidth="1"/>
    <col min="10500" max="10500" width="12.33203125" customWidth="1"/>
    <col min="10501" max="10502" width="8.44140625" customWidth="1"/>
    <col min="10503" max="10503" width="9.5546875" customWidth="1"/>
    <col min="10504" max="10504" width="12.109375" customWidth="1"/>
    <col min="10505" max="10505" width="12.44140625" customWidth="1"/>
    <col min="10506" max="10506" width="8.109375" customWidth="1"/>
    <col min="10507" max="10507" width="9.88671875" customWidth="1"/>
    <col min="10508" max="10508" width="8" customWidth="1"/>
    <col min="10509" max="10510" width="7.6640625" customWidth="1"/>
    <col min="10511" max="10511" width="8" customWidth="1"/>
    <col min="10512" max="10512" width="10.5546875" customWidth="1"/>
    <col min="10513" max="10513" width="9.33203125" customWidth="1"/>
    <col min="10514" max="10515" width="7.6640625" customWidth="1"/>
    <col min="10516" max="10516" width="9.6640625" customWidth="1"/>
    <col min="10517" max="10517" width="11.6640625" customWidth="1"/>
    <col min="10753" max="10753" width="6.44140625" customWidth="1"/>
    <col min="10754" max="10754" width="75.88671875" customWidth="1"/>
    <col min="10755" max="10755" width="14" customWidth="1"/>
    <col min="10756" max="10756" width="12.33203125" customWidth="1"/>
    <col min="10757" max="10758" width="8.44140625" customWidth="1"/>
    <col min="10759" max="10759" width="9.5546875" customWidth="1"/>
    <col min="10760" max="10760" width="12.109375" customWidth="1"/>
    <col min="10761" max="10761" width="12.44140625" customWidth="1"/>
    <col min="10762" max="10762" width="8.109375" customWidth="1"/>
    <col min="10763" max="10763" width="9.88671875" customWidth="1"/>
    <col min="10764" max="10764" width="8" customWidth="1"/>
    <col min="10765" max="10766" width="7.6640625" customWidth="1"/>
    <col min="10767" max="10767" width="8" customWidth="1"/>
    <col min="10768" max="10768" width="10.5546875" customWidth="1"/>
    <col min="10769" max="10769" width="9.33203125" customWidth="1"/>
    <col min="10770" max="10771" width="7.6640625" customWidth="1"/>
    <col min="10772" max="10772" width="9.6640625" customWidth="1"/>
    <col min="10773" max="10773" width="11.6640625" customWidth="1"/>
    <col min="11009" max="11009" width="6.44140625" customWidth="1"/>
    <col min="11010" max="11010" width="75.88671875" customWidth="1"/>
    <col min="11011" max="11011" width="14" customWidth="1"/>
    <col min="11012" max="11012" width="12.33203125" customWidth="1"/>
    <col min="11013" max="11014" width="8.44140625" customWidth="1"/>
    <col min="11015" max="11015" width="9.5546875" customWidth="1"/>
    <col min="11016" max="11016" width="12.109375" customWidth="1"/>
    <col min="11017" max="11017" width="12.44140625" customWidth="1"/>
    <col min="11018" max="11018" width="8.109375" customWidth="1"/>
    <col min="11019" max="11019" width="9.88671875" customWidth="1"/>
    <col min="11020" max="11020" width="8" customWidth="1"/>
    <col min="11021" max="11022" width="7.6640625" customWidth="1"/>
    <col min="11023" max="11023" width="8" customWidth="1"/>
    <col min="11024" max="11024" width="10.5546875" customWidth="1"/>
    <col min="11025" max="11025" width="9.33203125" customWidth="1"/>
    <col min="11026" max="11027" width="7.6640625" customWidth="1"/>
    <col min="11028" max="11028" width="9.6640625" customWidth="1"/>
    <col min="11029" max="11029" width="11.6640625" customWidth="1"/>
    <col min="11265" max="11265" width="6.44140625" customWidth="1"/>
    <col min="11266" max="11266" width="75.88671875" customWidth="1"/>
    <col min="11267" max="11267" width="14" customWidth="1"/>
    <col min="11268" max="11268" width="12.33203125" customWidth="1"/>
    <col min="11269" max="11270" width="8.44140625" customWidth="1"/>
    <col min="11271" max="11271" width="9.5546875" customWidth="1"/>
    <col min="11272" max="11272" width="12.109375" customWidth="1"/>
    <col min="11273" max="11273" width="12.44140625" customWidth="1"/>
    <col min="11274" max="11274" width="8.109375" customWidth="1"/>
    <col min="11275" max="11275" width="9.88671875" customWidth="1"/>
    <col min="11276" max="11276" width="8" customWidth="1"/>
    <col min="11277" max="11278" width="7.6640625" customWidth="1"/>
    <col min="11279" max="11279" width="8" customWidth="1"/>
    <col min="11280" max="11280" width="10.5546875" customWidth="1"/>
    <col min="11281" max="11281" width="9.33203125" customWidth="1"/>
    <col min="11282" max="11283" width="7.6640625" customWidth="1"/>
    <col min="11284" max="11284" width="9.6640625" customWidth="1"/>
    <col min="11285" max="11285" width="11.6640625" customWidth="1"/>
    <col min="11521" max="11521" width="6.44140625" customWidth="1"/>
    <col min="11522" max="11522" width="75.88671875" customWidth="1"/>
    <col min="11523" max="11523" width="14" customWidth="1"/>
    <col min="11524" max="11524" width="12.33203125" customWidth="1"/>
    <col min="11525" max="11526" width="8.44140625" customWidth="1"/>
    <col min="11527" max="11527" width="9.5546875" customWidth="1"/>
    <col min="11528" max="11528" width="12.109375" customWidth="1"/>
    <col min="11529" max="11529" width="12.44140625" customWidth="1"/>
    <col min="11530" max="11530" width="8.109375" customWidth="1"/>
    <col min="11531" max="11531" width="9.88671875" customWidth="1"/>
    <col min="11532" max="11532" width="8" customWidth="1"/>
    <col min="11533" max="11534" width="7.6640625" customWidth="1"/>
    <col min="11535" max="11535" width="8" customWidth="1"/>
    <col min="11536" max="11536" width="10.5546875" customWidth="1"/>
    <col min="11537" max="11537" width="9.33203125" customWidth="1"/>
    <col min="11538" max="11539" width="7.6640625" customWidth="1"/>
    <col min="11540" max="11540" width="9.6640625" customWidth="1"/>
    <col min="11541" max="11541" width="11.6640625" customWidth="1"/>
    <col min="11777" max="11777" width="6.44140625" customWidth="1"/>
    <col min="11778" max="11778" width="75.88671875" customWidth="1"/>
    <col min="11779" max="11779" width="14" customWidth="1"/>
    <col min="11780" max="11780" width="12.33203125" customWidth="1"/>
    <col min="11781" max="11782" width="8.44140625" customWidth="1"/>
    <col min="11783" max="11783" width="9.5546875" customWidth="1"/>
    <col min="11784" max="11784" width="12.109375" customWidth="1"/>
    <col min="11785" max="11785" width="12.44140625" customWidth="1"/>
    <col min="11786" max="11786" width="8.109375" customWidth="1"/>
    <col min="11787" max="11787" width="9.88671875" customWidth="1"/>
    <col min="11788" max="11788" width="8" customWidth="1"/>
    <col min="11789" max="11790" width="7.6640625" customWidth="1"/>
    <col min="11791" max="11791" width="8" customWidth="1"/>
    <col min="11792" max="11792" width="10.5546875" customWidth="1"/>
    <col min="11793" max="11793" width="9.33203125" customWidth="1"/>
    <col min="11794" max="11795" width="7.6640625" customWidth="1"/>
    <col min="11796" max="11796" width="9.6640625" customWidth="1"/>
    <col min="11797" max="11797" width="11.6640625" customWidth="1"/>
    <col min="12033" max="12033" width="6.44140625" customWidth="1"/>
    <col min="12034" max="12034" width="75.88671875" customWidth="1"/>
    <col min="12035" max="12035" width="14" customWidth="1"/>
    <col min="12036" max="12036" width="12.33203125" customWidth="1"/>
    <col min="12037" max="12038" width="8.44140625" customWidth="1"/>
    <col min="12039" max="12039" width="9.5546875" customWidth="1"/>
    <col min="12040" max="12040" width="12.109375" customWidth="1"/>
    <col min="12041" max="12041" width="12.44140625" customWidth="1"/>
    <col min="12042" max="12042" width="8.109375" customWidth="1"/>
    <col min="12043" max="12043" width="9.88671875" customWidth="1"/>
    <col min="12044" max="12044" width="8" customWidth="1"/>
    <col min="12045" max="12046" width="7.6640625" customWidth="1"/>
    <col min="12047" max="12047" width="8" customWidth="1"/>
    <col min="12048" max="12048" width="10.5546875" customWidth="1"/>
    <col min="12049" max="12049" width="9.33203125" customWidth="1"/>
    <col min="12050" max="12051" width="7.6640625" customWidth="1"/>
    <col min="12052" max="12052" width="9.6640625" customWidth="1"/>
    <col min="12053" max="12053" width="11.6640625" customWidth="1"/>
    <col min="12289" max="12289" width="6.44140625" customWidth="1"/>
    <col min="12290" max="12290" width="75.88671875" customWidth="1"/>
    <col min="12291" max="12291" width="14" customWidth="1"/>
    <col min="12292" max="12292" width="12.33203125" customWidth="1"/>
    <col min="12293" max="12294" width="8.44140625" customWidth="1"/>
    <col min="12295" max="12295" width="9.5546875" customWidth="1"/>
    <col min="12296" max="12296" width="12.109375" customWidth="1"/>
    <col min="12297" max="12297" width="12.44140625" customWidth="1"/>
    <col min="12298" max="12298" width="8.109375" customWidth="1"/>
    <col min="12299" max="12299" width="9.88671875" customWidth="1"/>
    <col min="12300" max="12300" width="8" customWidth="1"/>
    <col min="12301" max="12302" width="7.6640625" customWidth="1"/>
    <col min="12303" max="12303" width="8" customWidth="1"/>
    <col min="12304" max="12304" width="10.5546875" customWidth="1"/>
    <col min="12305" max="12305" width="9.33203125" customWidth="1"/>
    <col min="12306" max="12307" width="7.6640625" customWidth="1"/>
    <col min="12308" max="12308" width="9.6640625" customWidth="1"/>
    <col min="12309" max="12309" width="11.6640625" customWidth="1"/>
    <col min="12545" max="12545" width="6.44140625" customWidth="1"/>
    <col min="12546" max="12546" width="75.88671875" customWidth="1"/>
    <col min="12547" max="12547" width="14" customWidth="1"/>
    <col min="12548" max="12548" width="12.33203125" customWidth="1"/>
    <col min="12549" max="12550" width="8.44140625" customWidth="1"/>
    <col min="12551" max="12551" width="9.5546875" customWidth="1"/>
    <col min="12552" max="12552" width="12.109375" customWidth="1"/>
    <col min="12553" max="12553" width="12.44140625" customWidth="1"/>
    <col min="12554" max="12554" width="8.109375" customWidth="1"/>
    <col min="12555" max="12555" width="9.88671875" customWidth="1"/>
    <col min="12556" max="12556" width="8" customWidth="1"/>
    <col min="12557" max="12558" width="7.6640625" customWidth="1"/>
    <col min="12559" max="12559" width="8" customWidth="1"/>
    <col min="12560" max="12560" width="10.5546875" customWidth="1"/>
    <col min="12561" max="12561" width="9.33203125" customWidth="1"/>
    <col min="12562" max="12563" width="7.6640625" customWidth="1"/>
    <col min="12564" max="12564" width="9.6640625" customWidth="1"/>
    <col min="12565" max="12565" width="11.6640625" customWidth="1"/>
    <col min="12801" max="12801" width="6.44140625" customWidth="1"/>
    <col min="12802" max="12802" width="75.88671875" customWidth="1"/>
    <col min="12803" max="12803" width="14" customWidth="1"/>
    <col min="12804" max="12804" width="12.33203125" customWidth="1"/>
    <col min="12805" max="12806" width="8.44140625" customWidth="1"/>
    <col min="12807" max="12807" width="9.5546875" customWidth="1"/>
    <col min="12808" max="12808" width="12.109375" customWidth="1"/>
    <col min="12809" max="12809" width="12.44140625" customWidth="1"/>
    <col min="12810" max="12810" width="8.109375" customWidth="1"/>
    <col min="12811" max="12811" width="9.88671875" customWidth="1"/>
    <col min="12812" max="12812" width="8" customWidth="1"/>
    <col min="12813" max="12814" width="7.6640625" customWidth="1"/>
    <col min="12815" max="12815" width="8" customWidth="1"/>
    <col min="12816" max="12816" width="10.5546875" customWidth="1"/>
    <col min="12817" max="12817" width="9.33203125" customWidth="1"/>
    <col min="12818" max="12819" width="7.6640625" customWidth="1"/>
    <col min="12820" max="12820" width="9.6640625" customWidth="1"/>
    <col min="12821" max="12821" width="11.6640625" customWidth="1"/>
    <col min="13057" max="13057" width="6.44140625" customWidth="1"/>
    <col min="13058" max="13058" width="75.88671875" customWidth="1"/>
    <col min="13059" max="13059" width="14" customWidth="1"/>
    <col min="13060" max="13060" width="12.33203125" customWidth="1"/>
    <col min="13061" max="13062" width="8.44140625" customWidth="1"/>
    <col min="13063" max="13063" width="9.5546875" customWidth="1"/>
    <col min="13064" max="13064" width="12.109375" customWidth="1"/>
    <col min="13065" max="13065" width="12.44140625" customWidth="1"/>
    <col min="13066" max="13066" width="8.109375" customWidth="1"/>
    <col min="13067" max="13067" width="9.88671875" customWidth="1"/>
    <col min="13068" max="13068" width="8" customWidth="1"/>
    <col min="13069" max="13070" width="7.6640625" customWidth="1"/>
    <col min="13071" max="13071" width="8" customWidth="1"/>
    <col min="13072" max="13072" width="10.5546875" customWidth="1"/>
    <col min="13073" max="13073" width="9.33203125" customWidth="1"/>
    <col min="13074" max="13075" width="7.6640625" customWidth="1"/>
    <col min="13076" max="13076" width="9.6640625" customWidth="1"/>
    <col min="13077" max="13077" width="11.6640625" customWidth="1"/>
    <col min="13313" max="13313" width="6.44140625" customWidth="1"/>
    <col min="13314" max="13314" width="75.88671875" customWidth="1"/>
    <col min="13315" max="13315" width="14" customWidth="1"/>
    <col min="13316" max="13316" width="12.33203125" customWidth="1"/>
    <col min="13317" max="13318" width="8.44140625" customWidth="1"/>
    <col min="13319" max="13319" width="9.5546875" customWidth="1"/>
    <col min="13320" max="13320" width="12.109375" customWidth="1"/>
    <col min="13321" max="13321" width="12.44140625" customWidth="1"/>
    <col min="13322" max="13322" width="8.109375" customWidth="1"/>
    <col min="13323" max="13323" width="9.88671875" customWidth="1"/>
    <col min="13324" max="13324" width="8" customWidth="1"/>
    <col min="13325" max="13326" width="7.6640625" customWidth="1"/>
    <col min="13327" max="13327" width="8" customWidth="1"/>
    <col min="13328" max="13328" width="10.5546875" customWidth="1"/>
    <col min="13329" max="13329" width="9.33203125" customWidth="1"/>
    <col min="13330" max="13331" width="7.6640625" customWidth="1"/>
    <col min="13332" max="13332" width="9.6640625" customWidth="1"/>
    <col min="13333" max="13333" width="11.6640625" customWidth="1"/>
    <col min="13569" max="13569" width="6.44140625" customWidth="1"/>
    <col min="13570" max="13570" width="75.88671875" customWidth="1"/>
    <col min="13571" max="13571" width="14" customWidth="1"/>
    <col min="13572" max="13572" width="12.33203125" customWidth="1"/>
    <col min="13573" max="13574" width="8.44140625" customWidth="1"/>
    <col min="13575" max="13575" width="9.5546875" customWidth="1"/>
    <col min="13576" max="13576" width="12.109375" customWidth="1"/>
    <col min="13577" max="13577" width="12.44140625" customWidth="1"/>
    <col min="13578" max="13578" width="8.109375" customWidth="1"/>
    <col min="13579" max="13579" width="9.88671875" customWidth="1"/>
    <col min="13580" max="13580" width="8" customWidth="1"/>
    <col min="13581" max="13582" width="7.6640625" customWidth="1"/>
    <col min="13583" max="13583" width="8" customWidth="1"/>
    <col min="13584" max="13584" width="10.5546875" customWidth="1"/>
    <col min="13585" max="13585" width="9.33203125" customWidth="1"/>
    <col min="13586" max="13587" width="7.6640625" customWidth="1"/>
    <col min="13588" max="13588" width="9.6640625" customWidth="1"/>
    <col min="13589" max="13589" width="11.6640625" customWidth="1"/>
    <col min="13825" max="13825" width="6.44140625" customWidth="1"/>
    <col min="13826" max="13826" width="75.88671875" customWidth="1"/>
    <col min="13827" max="13827" width="14" customWidth="1"/>
    <col min="13828" max="13828" width="12.33203125" customWidth="1"/>
    <col min="13829" max="13830" width="8.44140625" customWidth="1"/>
    <col min="13831" max="13831" width="9.5546875" customWidth="1"/>
    <col min="13832" max="13832" width="12.109375" customWidth="1"/>
    <col min="13833" max="13833" width="12.44140625" customWidth="1"/>
    <col min="13834" max="13834" width="8.109375" customWidth="1"/>
    <col min="13835" max="13835" width="9.88671875" customWidth="1"/>
    <col min="13836" max="13836" width="8" customWidth="1"/>
    <col min="13837" max="13838" width="7.6640625" customWidth="1"/>
    <col min="13839" max="13839" width="8" customWidth="1"/>
    <col min="13840" max="13840" width="10.5546875" customWidth="1"/>
    <col min="13841" max="13841" width="9.33203125" customWidth="1"/>
    <col min="13842" max="13843" width="7.6640625" customWidth="1"/>
    <col min="13844" max="13844" width="9.6640625" customWidth="1"/>
    <col min="13845" max="13845" width="11.6640625" customWidth="1"/>
    <col min="14081" max="14081" width="6.44140625" customWidth="1"/>
    <col min="14082" max="14082" width="75.88671875" customWidth="1"/>
    <col min="14083" max="14083" width="14" customWidth="1"/>
    <col min="14084" max="14084" width="12.33203125" customWidth="1"/>
    <col min="14085" max="14086" width="8.44140625" customWidth="1"/>
    <col min="14087" max="14087" width="9.5546875" customWidth="1"/>
    <col min="14088" max="14088" width="12.109375" customWidth="1"/>
    <col min="14089" max="14089" width="12.44140625" customWidth="1"/>
    <col min="14090" max="14090" width="8.109375" customWidth="1"/>
    <col min="14091" max="14091" width="9.88671875" customWidth="1"/>
    <col min="14092" max="14092" width="8" customWidth="1"/>
    <col min="14093" max="14094" width="7.6640625" customWidth="1"/>
    <col min="14095" max="14095" width="8" customWidth="1"/>
    <col min="14096" max="14096" width="10.5546875" customWidth="1"/>
    <col min="14097" max="14097" width="9.33203125" customWidth="1"/>
    <col min="14098" max="14099" width="7.6640625" customWidth="1"/>
    <col min="14100" max="14100" width="9.6640625" customWidth="1"/>
    <col min="14101" max="14101" width="11.6640625" customWidth="1"/>
    <col min="14337" max="14337" width="6.44140625" customWidth="1"/>
    <col min="14338" max="14338" width="75.88671875" customWidth="1"/>
    <col min="14339" max="14339" width="14" customWidth="1"/>
    <col min="14340" max="14340" width="12.33203125" customWidth="1"/>
    <col min="14341" max="14342" width="8.44140625" customWidth="1"/>
    <col min="14343" max="14343" width="9.5546875" customWidth="1"/>
    <col min="14344" max="14344" width="12.109375" customWidth="1"/>
    <col min="14345" max="14345" width="12.44140625" customWidth="1"/>
    <col min="14346" max="14346" width="8.109375" customWidth="1"/>
    <col min="14347" max="14347" width="9.88671875" customWidth="1"/>
    <col min="14348" max="14348" width="8" customWidth="1"/>
    <col min="14349" max="14350" width="7.6640625" customWidth="1"/>
    <col min="14351" max="14351" width="8" customWidth="1"/>
    <col min="14352" max="14352" width="10.5546875" customWidth="1"/>
    <col min="14353" max="14353" width="9.33203125" customWidth="1"/>
    <col min="14354" max="14355" width="7.6640625" customWidth="1"/>
    <col min="14356" max="14356" width="9.6640625" customWidth="1"/>
    <col min="14357" max="14357" width="11.6640625" customWidth="1"/>
    <col min="14593" max="14593" width="6.44140625" customWidth="1"/>
    <col min="14594" max="14594" width="75.88671875" customWidth="1"/>
    <col min="14595" max="14595" width="14" customWidth="1"/>
    <col min="14596" max="14596" width="12.33203125" customWidth="1"/>
    <col min="14597" max="14598" width="8.44140625" customWidth="1"/>
    <col min="14599" max="14599" width="9.5546875" customWidth="1"/>
    <col min="14600" max="14600" width="12.109375" customWidth="1"/>
    <col min="14601" max="14601" width="12.44140625" customWidth="1"/>
    <col min="14602" max="14602" width="8.109375" customWidth="1"/>
    <col min="14603" max="14603" width="9.88671875" customWidth="1"/>
    <col min="14604" max="14604" width="8" customWidth="1"/>
    <col min="14605" max="14606" width="7.6640625" customWidth="1"/>
    <col min="14607" max="14607" width="8" customWidth="1"/>
    <col min="14608" max="14608" width="10.5546875" customWidth="1"/>
    <col min="14609" max="14609" width="9.33203125" customWidth="1"/>
    <col min="14610" max="14611" width="7.6640625" customWidth="1"/>
    <col min="14612" max="14612" width="9.6640625" customWidth="1"/>
    <col min="14613" max="14613" width="11.6640625" customWidth="1"/>
    <col min="14849" max="14849" width="6.44140625" customWidth="1"/>
    <col min="14850" max="14850" width="75.88671875" customWidth="1"/>
    <col min="14851" max="14851" width="14" customWidth="1"/>
    <col min="14852" max="14852" width="12.33203125" customWidth="1"/>
    <col min="14853" max="14854" width="8.44140625" customWidth="1"/>
    <col min="14855" max="14855" width="9.5546875" customWidth="1"/>
    <col min="14856" max="14856" width="12.109375" customWidth="1"/>
    <col min="14857" max="14857" width="12.44140625" customWidth="1"/>
    <col min="14858" max="14858" width="8.109375" customWidth="1"/>
    <col min="14859" max="14859" width="9.88671875" customWidth="1"/>
    <col min="14860" max="14860" width="8" customWidth="1"/>
    <col min="14861" max="14862" width="7.6640625" customWidth="1"/>
    <col min="14863" max="14863" width="8" customWidth="1"/>
    <col min="14864" max="14864" width="10.5546875" customWidth="1"/>
    <col min="14865" max="14865" width="9.33203125" customWidth="1"/>
    <col min="14866" max="14867" width="7.6640625" customWidth="1"/>
    <col min="14868" max="14868" width="9.6640625" customWidth="1"/>
    <col min="14869" max="14869" width="11.6640625" customWidth="1"/>
    <col min="15105" max="15105" width="6.44140625" customWidth="1"/>
    <col min="15106" max="15106" width="75.88671875" customWidth="1"/>
    <col min="15107" max="15107" width="14" customWidth="1"/>
    <col min="15108" max="15108" width="12.33203125" customWidth="1"/>
    <col min="15109" max="15110" width="8.44140625" customWidth="1"/>
    <col min="15111" max="15111" width="9.5546875" customWidth="1"/>
    <col min="15112" max="15112" width="12.109375" customWidth="1"/>
    <col min="15113" max="15113" width="12.44140625" customWidth="1"/>
    <col min="15114" max="15114" width="8.109375" customWidth="1"/>
    <col min="15115" max="15115" width="9.88671875" customWidth="1"/>
    <col min="15116" max="15116" width="8" customWidth="1"/>
    <col min="15117" max="15118" width="7.6640625" customWidth="1"/>
    <col min="15119" max="15119" width="8" customWidth="1"/>
    <col min="15120" max="15120" width="10.5546875" customWidth="1"/>
    <col min="15121" max="15121" width="9.33203125" customWidth="1"/>
    <col min="15122" max="15123" width="7.6640625" customWidth="1"/>
    <col min="15124" max="15124" width="9.6640625" customWidth="1"/>
    <col min="15125" max="15125" width="11.6640625" customWidth="1"/>
    <col min="15361" max="15361" width="6.44140625" customWidth="1"/>
    <col min="15362" max="15362" width="75.88671875" customWidth="1"/>
    <col min="15363" max="15363" width="14" customWidth="1"/>
    <col min="15364" max="15364" width="12.33203125" customWidth="1"/>
    <col min="15365" max="15366" width="8.44140625" customWidth="1"/>
    <col min="15367" max="15367" width="9.5546875" customWidth="1"/>
    <col min="15368" max="15368" width="12.109375" customWidth="1"/>
    <col min="15369" max="15369" width="12.44140625" customWidth="1"/>
    <col min="15370" max="15370" width="8.109375" customWidth="1"/>
    <col min="15371" max="15371" width="9.88671875" customWidth="1"/>
    <col min="15372" max="15372" width="8" customWidth="1"/>
    <col min="15373" max="15374" width="7.6640625" customWidth="1"/>
    <col min="15375" max="15375" width="8" customWidth="1"/>
    <col min="15376" max="15376" width="10.5546875" customWidth="1"/>
    <col min="15377" max="15377" width="9.33203125" customWidth="1"/>
    <col min="15378" max="15379" width="7.6640625" customWidth="1"/>
    <col min="15380" max="15380" width="9.6640625" customWidth="1"/>
    <col min="15381" max="15381" width="11.6640625" customWidth="1"/>
    <col min="15617" max="15617" width="6.44140625" customWidth="1"/>
    <col min="15618" max="15618" width="75.88671875" customWidth="1"/>
    <col min="15619" max="15619" width="14" customWidth="1"/>
    <col min="15620" max="15620" width="12.33203125" customWidth="1"/>
    <col min="15621" max="15622" width="8.44140625" customWidth="1"/>
    <col min="15623" max="15623" width="9.5546875" customWidth="1"/>
    <col min="15624" max="15624" width="12.109375" customWidth="1"/>
    <col min="15625" max="15625" width="12.44140625" customWidth="1"/>
    <col min="15626" max="15626" width="8.109375" customWidth="1"/>
    <col min="15627" max="15627" width="9.88671875" customWidth="1"/>
    <col min="15628" max="15628" width="8" customWidth="1"/>
    <col min="15629" max="15630" width="7.6640625" customWidth="1"/>
    <col min="15631" max="15631" width="8" customWidth="1"/>
    <col min="15632" max="15632" width="10.5546875" customWidth="1"/>
    <col min="15633" max="15633" width="9.33203125" customWidth="1"/>
    <col min="15634" max="15635" width="7.6640625" customWidth="1"/>
    <col min="15636" max="15636" width="9.6640625" customWidth="1"/>
    <col min="15637" max="15637" width="11.6640625" customWidth="1"/>
    <col min="15873" max="15873" width="6.44140625" customWidth="1"/>
    <col min="15874" max="15874" width="75.88671875" customWidth="1"/>
    <col min="15875" max="15875" width="14" customWidth="1"/>
    <col min="15876" max="15876" width="12.33203125" customWidth="1"/>
    <col min="15877" max="15878" width="8.44140625" customWidth="1"/>
    <col min="15879" max="15879" width="9.5546875" customWidth="1"/>
    <col min="15880" max="15880" width="12.109375" customWidth="1"/>
    <col min="15881" max="15881" width="12.44140625" customWidth="1"/>
    <col min="15882" max="15882" width="8.109375" customWidth="1"/>
    <col min="15883" max="15883" width="9.88671875" customWidth="1"/>
    <col min="15884" max="15884" width="8" customWidth="1"/>
    <col min="15885" max="15886" width="7.6640625" customWidth="1"/>
    <col min="15887" max="15887" width="8" customWidth="1"/>
    <col min="15888" max="15888" width="10.5546875" customWidth="1"/>
    <col min="15889" max="15889" width="9.33203125" customWidth="1"/>
    <col min="15890" max="15891" width="7.6640625" customWidth="1"/>
    <col min="15892" max="15892" width="9.6640625" customWidth="1"/>
    <col min="15893" max="15893" width="11.6640625" customWidth="1"/>
    <col min="16129" max="16129" width="6.44140625" customWidth="1"/>
    <col min="16130" max="16130" width="75.88671875" customWidth="1"/>
    <col min="16131" max="16131" width="14" customWidth="1"/>
    <col min="16132" max="16132" width="12.33203125" customWidth="1"/>
    <col min="16133" max="16134" width="8.44140625" customWidth="1"/>
    <col min="16135" max="16135" width="9.5546875" customWidth="1"/>
    <col min="16136" max="16136" width="12.109375" customWidth="1"/>
    <col min="16137" max="16137" width="12.44140625" customWidth="1"/>
    <col min="16138" max="16138" width="8.109375" customWidth="1"/>
    <col min="16139" max="16139" width="9.88671875" customWidth="1"/>
    <col min="16140" max="16140" width="8" customWidth="1"/>
    <col min="16141" max="16142" width="7.6640625" customWidth="1"/>
    <col min="16143" max="16143" width="8" customWidth="1"/>
    <col min="16144" max="16144" width="10.5546875" customWidth="1"/>
    <col min="16145" max="16145" width="9.33203125" customWidth="1"/>
    <col min="16146" max="16147" width="7.6640625" customWidth="1"/>
    <col min="16148" max="16148" width="9.6640625" customWidth="1"/>
    <col min="16149" max="16149" width="11.6640625" customWidth="1"/>
  </cols>
  <sheetData>
    <row r="1" spans="1:21" s="5" customFormat="1" ht="16.8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s="5" customFormat="1" ht="17.399999999999999">
      <c r="A2" s="6"/>
      <c r="B2" s="6" t="s">
        <v>83</v>
      </c>
      <c r="C2" s="7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56.4">
      <c r="A3" s="8"/>
      <c r="B3" s="9"/>
      <c r="C3" s="10" t="s">
        <v>1</v>
      </c>
      <c r="D3" s="11" t="s">
        <v>2</v>
      </c>
      <c r="E3" s="11" t="s">
        <v>3</v>
      </c>
      <c r="F3" s="11" t="s">
        <v>4</v>
      </c>
      <c r="G3" s="12" t="s">
        <v>5</v>
      </c>
      <c r="H3" s="11" t="s">
        <v>6</v>
      </c>
      <c r="I3" s="11" t="s">
        <v>7</v>
      </c>
      <c r="J3" s="11" t="s">
        <v>8</v>
      </c>
      <c r="K3" s="12" t="s">
        <v>9</v>
      </c>
      <c r="L3" s="11" t="s">
        <v>10</v>
      </c>
      <c r="M3" s="11" t="s">
        <v>11</v>
      </c>
      <c r="N3" s="11" t="s">
        <v>12</v>
      </c>
      <c r="O3" s="12" t="s">
        <v>13</v>
      </c>
      <c r="P3" s="11" t="s">
        <v>14</v>
      </c>
      <c r="Q3" s="11" t="s">
        <v>15</v>
      </c>
      <c r="R3" s="11" t="s">
        <v>85</v>
      </c>
      <c r="S3" s="12" t="s">
        <v>16</v>
      </c>
      <c r="T3" s="13" t="s">
        <v>84</v>
      </c>
      <c r="U3" s="14" t="s">
        <v>17</v>
      </c>
    </row>
    <row r="4" spans="1:21">
      <c r="A4" s="16">
        <v>1</v>
      </c>
      <c r="B4" s="17" t="s">
        <v>18</v>
      </c>
      <c r="C4" s="18">
        <f>C5+C11+C12</f>
        <v>1755281</v>
      </c>
      <c r="D4" s="19">
        <f>D5+D8+D9+D11+D12</f>
        <v>264376</v>
      </c>
      <c r="E4" s="19">
        <f>E5+E9+E11+E12</f>
        <v>213327</v>
      </c>
      <c r="F4" s="19">
        <f t="shared" ref="F4:S4" si="0">F5+F8+F9+F11+F12</f>
        <v>165719</v>
      </c>
      <c r="G4" s="19">
        <f t="shared" si="0"/>
        <v>600679</v>
      </c>
      <c r="H4" s="19">
        <f t="shared" si="0"/>
        <v>172672</v>
      </c>
      <c r="I4" s="19">
        <f t="shared" si="0"/>
        <v>217765</v>
      </c>
      <c r="J4" s="19">
        <f t="shared" si="0"/>
        <v>176639</v>
      </c>
      <c r="K4" s="19">
        <f t="shared" si="0"/>
        <v>567076</v>
      </c>
      <c r="L4" s="19">
        <f t="shared" si="0"/>
        <v>233056</v>
      </c>
      <c r="M4" s="19">
        <f t="shared" si="0"/>
        <v>301727</v>
      </c>
      <c r="N4" s="19">
        <f t="shared" si="0"/>
        <v>292129</v>
      </c>
      <c r="O4" s="19">
        <f t="shared" si="0"/>
        <v>826912</v>
      </c>
      <c r="P4" s="19">
        <f t="shared" si="0"/>
        <v>149261</v>
      </c>
      <c r="Q4" s="19">
        <f t="shared" si="0"/>
        <v>199310</v>
      </c>
      <c r="R4" s="19">
        <f t="shared" si="0"/>
        <v>140000</v>
      </c>
      <c r="S4" s="19">
        <f t="shared" si="0"/>
        <v>488571</v>
      </c>
      <c r="T4" s="19">
        <f t="shared" ref="T4:T29" si="1">G4+K4+O4+S4</f>
        <v>2483238</v>
      </c>
      <c r="U4" s="20">
        <f t="shared" ref="U4:U25" si="2">T4-C4</f>
        <v>727957</v>
      </c>
    </row>
    <row r="5" spans="1:21">
      <c r="A5" s="21" t="s">
        <v>19</v>
      </c>
      <c r="B5" s="22" t="s">
        <v>20</v>
      </c>
      <c r="C5" s="23">
        <f>SUM(C6:C7)</f>
        <v>1730281</v>
      </c>
      <c r="D5" s="24">
        <f>SUM(D6:D11)</f>
        <v>126176</v>
      </c>
      <c r="E5" s="24">
        <f>SUM(E6:E11)</f>
        <v>186477</v>
      </c>
      <c r="F5" s="24">
        <f>F6+F7</f>
        <v>159619</v>
      </c>
      <c r="G5" s="25">
        <f>G7+G6</f>
        <v>405129</v>
      </c>
      <c r="H5" s="24">
        <f>H7+H6</f>
        <v>160372</v>
      </c>
      <c r="I5" s="24">
        <f>I7+I6</f>
        <v>196565</v>
      </c>
      <c r="J5" s="24">
        <f>J6+J7</f>
        <v>166639</v>
      </c>
      <c r="K5" s="25">
        <f t="shared" ref="K5:S5" si="3">K7+K6</f>
        <v>523576</v>
      </c>
      <c r="L5" s="24">
        <f t="shared" si="3"/>
        <v>222556</v>
      </c>
      <c r="M5" s="24">
        <f t="shared" si="3"/>
        <v>291727</v>
      </c>
      <c r="N5" s="24">
        <f t="shared" si="3"/>
        <v>239529</v>
      </c>
      <c r="O5" s="25">
        <f t="shared" si="3"/>
        <v>753812</v>
      </c>
      <c r="P5" s="24">
        <f t="shared" si="3"/>
        <v>149261</v>
      </c>
      <c r="Q5" s="24">
        <f t="shared" si="3"/>
        <v>199310</v>
      </c>
      <c r="R5" s="24">
        <f t="shared" si="3"/>
        <v>140000</v>
      </c>
      <c r="S5" s="25">
        <f t="shared" si="3"/>
        <v>488571</v>
      </c>
      <c r="T5" s="24">
        <f t="shared" si="1"/>
        <v>2171088</v>
      </c>
      <c r="U5" s="26">
        <f t="shared" si="2"/>
        <v>440807</v>
      </c>
    </row>
    <row r="6" spans="1:21">
      <c r="A6" s="21" t="s">
        <v>21</v>
      </c>
      <c r="B6" s="27" t="s">
        <v>22</v>
      </c>
      <c r="C6" s="28">
        <v>1374777</v>
      </c>
      <c r="D6" s="24">
        <v>90073</v>
      </c>
      <c r="E6" s="24">
        <v>118377</v>
      </c>
      <c r="F6" s="24">
        <v>124096</v>
      </c>
      <c r="G6" s="25">
        <f t="shared" ref="G6:G12" si="4">D6+E6+F6</f>
        <v>332546</v>
      </c>
      <c r="H6" s="24">
        <v>126430</v>
      </c>
      <c r="I6" s="24">
        <v>163648</v>
      </c>
      <c r="J6" s="24">
        <v>104076</v>
      </c>
      <c r="K6" s="25">
        <f t="shared" ref="K6:K12" si="5">H6+I6+J6</f>
        <v>394154</v>
      </c>
      <c r="L6" s="24">
        <v>174742</v>
      </c>
      <c r="M6" s="24">
        <v>258312</v>
      </c>
      <c r="N6" s="24">
        <v>208654</v>
      </c>
      <c r="O6" s="25">
        <f t="shared" ref="O6:O12" si="6">L6+M6+N6</f>
        <v>641708</v>
      </c>
      <c r="P6" s="24">
        <v>120863</v>
      </c>
      <c r="Q6" s="60">
        <v>157487</v>
      </c>
      <c r="R6" s="24">
        <v>110000</v>
      </c>
      <c r="S6" s="25">
        <f t="shared" ref="S6:S12" si="7">P6+Q6+R6</f>
        <v>388350</v>
      </c>
      <c r="T6" s="24">
        <f t="shared" si="1"/>
        <v>1756758</v>
      </c>
      <c r="U6" s="26">
        <f t="shared" si="2"/>
        <v>381981</v>
      </c>
    </row>
    <row r="7" spans="1:21" ht="26.4">
      <c r="A7" s="21" t="s">
        <v>23</v>
      </c>
      <c r="B7" s="27" t="s">
        <v>24</v>
      </c>
      <c r="C7" s="28">
        <v>355504</v>
      </c>
      <c r="D7" s="24">
        <v>21903</v>
      </c>
      <c r="E7" s="24">
        <v>15157</v>
      </c>
      <c r="F7" s="24">
        <v>35523</v>
      </c>
      <c r="G7" s="25">
        <f t="shared" si="4"/>
        <v>72583</v>
      </c>
      <c r="H7" s="24">
        <f>2000+723+1900+815+814+2198+1002+2075+1900+3099+8058+1898+2686+2500+2274</f>
        <v>33942</v>
      </c>
      <c r="I7" s="24">
        <v>32917</v>
      </c>
      <c r="J7" s="24">
        <v>62563</v>
      </c>
      <c r="K7" s="25">
        <f t="shared" si="5"/>
        <v>129422</v>
      </c>
      <c r="L7" s="24">
        <v>47814</v>
      </c>
      <c r="M7" s="24">
        <v>33415</v>
      </c>
      <c r="N7" s="24">
        <v>30875</v>
      </c>
      <c r="O7" s="25">
        <f t="shared" si="6"/>
        <v>112104</v>
      </c>
      <c r="P7" s="24">
        <v>28398</v>
      </c>
      <c r="Q7" s="60">
        <v>41823</v>
      </c>
      <c r="R7" s="24">
        <v>30000</v>
      </c>
      <c r="S7" s="25">
        <f t="shared" si="7"/>
        <v>100221</v>
      </c>
      <c r="T7" s="24">
        <f t="shared" si="1"/>
        <v>414330</v>
      </c>
      <c r="U7" s="26">
        <f t="shared" si="2"/>
        <v>58826</v>
      </c>
    </row>
    <row r="8" spans="1:21" ht="26.4">
      <c r="A8" s="21" t="s">
        <v>25</v>
      </c>
      <c r="B8" s="22" t="s">
        <v>26</v>
      </c>
      <c r="C8" s="23">
        <v>61000</v>
      </c>
      <c r="D8" s="24">
        <v>12200</v>
      </c>
      <c r="E8" s="24">
        <v>24400</v>
      </c>
      <c r="F8" s="24">
        <v>6100</v>
      </c>
      <c r="G8" s="25">
        <f t="shared" si="4"/>
        <v>42700</v>
      </c>
      <c r="H8" s="24">
        <v>12300</v>
      </c>
      <c r="I8" s="24"/>
      <c r="J8" s="24">
        <v>6000</v>
      </c>
      <c r="K8" s="25">
        <f t="shared" si="5"/>
        <v>18300</v>
      </c>
      <c r="L8" s="24"/>
      <c r="M8" s="24"/>
      <c r="N8" s="24"/>
      <c r="O8" s="25">
        <f t="shared" si="6"/>
        <v>0</v>
      </c>
      <c r="P8" s="24"/>
      <c r="Q8" s="60"/>
      <c r="R8" s="24"/>
      <c r="S8" s="25">
        <f t="shared" si="7"/>
        <v>0</v>
      </c>
      <c r="T8" s="24">
        <f t="shared" si="1"/>
        <v>61000</v>
      </c>
      <c r="U8" s="26">
        <f t="shared" si="2"/>
        <v>0</v>
      </c>
    </row>
    <row r="9" spans="1:21" ht="39.6">
      <c r="A9" s="21" t="s">
        <v>27</v>
      </c>
      <c r="B9" s="22" t="s">
        <v>28</v>
      </c>
      <c r="C9" s="23">
        <v>5000</v>
      </c>
      <c r="D9" s="24">
        <v>2000</v>
      </c>
      <c r="E9" s="24"/>
      <c r="F9" s="24"/>
      <c r="G9" s="25">
        <f t="shared" si="4"/>
        <v>2000</v>
      </c>
      <c r="H9" s="24"/>
      <c r="I9" s="24"/>
      <c r="J9" s="24"/>
      <c r="K9" s="25">
        <f t="shared" si="5"/>
        <v>0</v>
      </c>
      <c r="L9" s="24"/>
      <c r="M9" s="24"/>
      <c r="N9" s="24"/>
      <c r="O9" s="25">
        <f t="shared" si="6"/>
        <v>0</v>
      </c>
      <c r="P9" s="24"/>
      <c r="Q9" s="60"/>
      <c r="R9" s="24"/>
      <c r="S9" s="25">
        <f t="shared" si="7"/>
        <v>0</v>
      </c>
      <c r="T9" s="24">
        <f t="shared" si="1"/>
        <v>2000</v>
      </c>
      <c r="U9" s="26">
        <f t="shared" si="2"/>
        <v>-3000</v>
      </c>
    </row>
    <row r="10" spans="1:21" ht="26.4">
      <c r="A10" s="21" t="s">
        <v>29</v>
      </c>
      <c r="B10" s="29" t="s">
        <v>30</v>
      </c>
      <c r="C10" s="23">
        <v>500000</v>
      </c>
      <c r="D10" s="24">
        <v>0</v>
      </c>
      <c r="E10" s="24">
        <v>28543</v>
      </c>
      <c r="F10" s="24">
        <v>27255</v>
      </c>
      <c r="G10" s="25">
        <f t="shared" si="4"/>
        <v>55798</v>
      </c>
      <c r="H10" s="24">
        <v>36000</v>
      </c>
      <c r="I10" s="24">
        <v>38500</v>
      </c>
      <c r="J10" s="24">
        <v>34000</v>
      </c>
      <c r="K10" s="25">
        <f t="shared" si="5"/>
        <v>108500</v>
      </c>
      <c r="L10" s="24">
        <v>40000</v>
      </c>
      <c r="M10" s="24">
        <v>56500</v>
      </c>
      <c r="N10" s="24">
        <v>26000</v>
      </c>
      <c r="O10" s="25">
        <f t="shared" si="6"/>
        <v>122500</v>
      </c>
      <c r="P10" s="24">
        <v>25500</v>
      </c>
      <c r="Q10" s="60">
        <v>29000</v>
      </c>
      <c r="R10" s="24">
        <v>30000</v>
      </c>
      <c r="S10" s="25">
        <f t="shared" si="7"/>
        <v>84500</v>
      </c>
      <c r="T10" s="24">
        <f t="shared" si="1"/>
        <v>371298</v>
      </c>
      <c r="U10" s="26">
        <f t="shared" si="2"/>
        <v>-128702</v>
      </c>
    </row>
    <row r="11" spans="1:21">
      <c r="A11" s="21" t="s">
        <v>31</v>
      </c>
      <c r="B11" s="22" t="s">
        <v>32</v>
      </c>
      <c r="C11" s="23">
        <v>20000</v>
      </c>
      <c r="D11" s="24"/>
      <c r="E11" s="24"/>
      <c r="F11" s="24"/>
      <c r="G11" s="25">
        <f t="shared" si="4"/>
        <v>0</v>
      </c>
      <c r="H11" s="24"/>
      <c r="I11" s="24"/>
      <c r="J11" s="24"/>
      <c r="K11" s="25">
        <f t="shared" si="5"/>
        <v>0</v>
      </c>
      <c r="L11" s="24"/>
      <c r="M11" s="24"/>
      <c r="N11" s="24"/>
      <c r="O11" s="25">
        <f t="shared" si="6"/>
        <v>0</v>
      </c>
      <c r="P11" s="24"/>
      <c r="Q11" s="24"/>
      <c r="R11" s="24"/>
      <c r="S11" s="25">
        <f t="shared" si="7"/>
        <v>0</v>
      </c>
      <c r="T11" s="24">
        <v>0</v>
      </c>
      <c r="U11" s="26">
        <f t="shared" si="2"/>
        <v>-20000</v>
      </c>
    </row>
    <row r="12" spans="1:21">
      <c r="A12" s="21" t="s">
        <v>33</v>
      </c>
      <c r="B12" s="22" t="s">
        <v>34</v>
      </c>
      <c r="C12" s="23">
        <v>5000</v>
      </c>
      <c r="D12" s="24">
        <v>124000</v>
      </c>
      <c r="E12" s="24">
        <v>26850</v>
      </c>
      <c r="F12" s="24"/>
      <c r="G12" s="25">
        <f t="shared" si="4"/>
        <v>150850</v>
      </c>
      <c r="H12" s="24"/>
      <c r="I12" s="24">
        <v>21200</v>
      </c>
      <c r="J12" s="24">
        <v>4000</v>
      </c>
      <c r="K12" s="25">
        <f t="shared" si="5"/>
        <v>25200</v>
      </c>
      <c r="L12" s="24">
        <v>10500</v>
      </c>
      <c r="M12" s="24">
        <v>10000</v>
      </c>
      <c r="N12" s="24">
        <v>52600</v>
      </c>
      <c r="O12" s="25">
        <f t="shared" si="6"/>
        <v>73100</v>
      </c>
      <c r="P12" s="24"/>
      <c r="Q12" s="24"/>
      <c r="R12" s="24"/>
      <c r="S12" s="25">
        <f t="shared" si="7"/>
        <v>0</v>
      </c>
      <c r="T12" s="24">
        <f t="shared" si="1"/>
        <v>249150</v>
      </c>
      <c r="U12" s="26">
        <f t="shared" si="2"/>
        <v>244150</v>
      </c>
    </row>
    <row r="13" spans="1:21">
      <c r="A13" s="30" t="s">
        <v>35</v>
      </c>
      <c r="B13" s="31" t="s">
        <v>36</v>
      </c>
      <c r="C13" s="32">
        <f>SUM(C14:C26)</f>
        <v>1812650</v>
      </c>
      <c r="D13" s="33">
        <f t="shared" ref="D13:I13" si="8">D14+D15+D16+D17+D18+D19+D20+D21+D22+D23+D24+D25+D26</f>
        <v>239452</v>
      </c>
      <c r="E13" s="33">
        <f t="shared" si="8"/>
        <v>216129</v>
      </c>
      <c r="F13" s="33">
        <f t="shared" si="8"/>
        <v>144388</v>
      </c>
      <c r="G13" s="33">
        <f t="shared" si="8"/>
        <v>599969</v>
      </c>
      <c r="H13" s="33">
        <f t="shared" si="8"/>
        <v>146266</v>
      </c>
      <c r="I13" s="33">
        <f t="shared" si="8"/>
        <v>382043</v>
      </c>
      <c r="J13" s="33">
        <f t="shared" ref="J13:S13" si="9">J14+J15+J16+J17+J18+J19+J20+J21+J22+J23+J24+J25+J26+J29</f>
        <v>260263</v>
      </c>
      <c r="K13" s="33">
        <f t="shared" si="9"/>
        <v>788572</v>
      </c>
      <c r="L13" s="33">
        <f t="shared" si="9"/>
        <v>213161</v>
      </c>
      <c r="M13" s="33">
        <f t="shared" si="9"/>
        <v>134770</v>
      </c>
      <c r="N13" s="33">
        <f t="shared" si="9"/>
        <v>180303</v>
      </c>
      <c r="O13" s="33">
        <f t="shared" si="9"/>
        <v>528234</v>
      </c>
      <c r="P13" s="33">
        <f t="shared" si="9"/>
        <v>181093</v>
      </c>
      <c r="Q13" s="33">
        <f t="shared" si="9"/>
        <v>152966</v>
      </c>
      <c r="R13" s="33">
        <f t="shared" si="9"/>
        <v>174000</v>
      </c>
      <c r="S13" s="33">
        <f t="shared" si="9"/>
        <v>508059</v>
      </c>
      <c r="T13" s="34">
        <f t="shared" si="1"/>
        <v>2424834</v>
      </c>
      <c r="U13" s="35">
        <f t="shared" si="2"/>
        <v>612184</v>
      </c>
    </row>
    <row r="14" spans="1:21" s="40" customFormat="1" ht="92.4">
      <c r="A14" s="36" t="s">
        <v>37</v>
      </c>
      <c r="B14" s="37" t="s">
        <v>38</v>
      </c>
      <c r="C14" s="38">
        <v>217600</v>
      </c>
      <c r="D14" s="39">
        <v>9000</v>
      </c>
      <c r="E14" s="39">
        <v>7000</v>
      </c>
      <c r="F14" s="39">
        <v>21130</v>
      </c>
      <c r="G14" s="25">
        <f t="shared" ref="G14:G27" si="10">D14+E14+F14</f>
        <v>37130</v>
      </c>
      <c r="H14" s="39">
        <v>3600</v>
      </c>
      <c r="I14" s="39">
        <v>151433</v>
      </c>
      <c r="J14" s="39">
        <v>26986</v>
      </c>
      <c r="K14" s="25">
        <f t="shared" ref="K14:K27" si="11">H14+I14+J14</f>
        <v>182019</v>
      </c>
      <c r="L14" s="39">
        <v>42400</v>
      </c>
      <c r="M14" s="39"/>
      <c r="N14" s="39"/>
      <c r="O14" s="25">
        <f t="shared" ref="O14:O29" si="12">L14+M14+N14</f>
        <v>42400</v>
      </c>
      <c r="P14" s="39"/>
      <c r="Q14" s="39"/>
      <c r="R14" s="39"/>
      <c r="S14" s="25">
        <f t="shared" ref="S14:S29" si="13">P14+Q14+R14</f>
        <v>0</v>
      </c>
      <c r="T14" s="24">
        <f t="shared" si="1"/>
        <v>261549</v>
      </c>
      <c r="U14" s="26">
        <f t="shared" si="2"/>
        <v>43949</v>
      </c>
    </row>
    <row r="15" spans="1:21" s="40" customFormat="1" ht="66">
      <c r="A15" s="36" t="s">
        <v>39</v>
      </c>
      <c r="B15" s="41" t="s">
        <v>40</v>
      </c>
      <c r="C15" s="38">
        <v>119000</v>
      </c>
      <c r="D15" s="39">
        <v>2000</v>
      </c>
      <c r="E15" s="39">
        <v>2000</v>
      </c>
      <c r="F15" s="39"/>
      <c r="G15" s="25">
        <f t="shared" si="10"/>
        <v>4000</v>
      </c>
      <c r="H15" s="39">
        <v>1500</v>
      </c>
      <c r="I15" s="39">
        <v>75549</v>
      </c>
      <c r="J15" s="39">
        <v>24223</v>
      </c>
      <c r="K15" s="25">
        <f t="shared" si="11"/>
        <v>101272</v>
      </c>
      <c r="L15" s="39"/>
      <c r="M15" s="39"/>
      <c r="N15" s="39">
        <v>19000</v>
      </c>
      <c r="O15" s="25">
        <f t="shared" si="12"/>
        <v>19000</v>
      </c>
      <c r="P15" s="39"/>
      <c r="Q15" s="39"/>
      <c r="R15" s="39">
        <v>0</v>
      </c>
      <c r="S15" s="25">
        <f t="shared" si="13"/>
        <v>0</v>
      </c>
      <c r="T15" s="24">
        <f t="shared" si="1"/>
        <v>124272</v>
      </c>
      <c r="U15" s="26">
        <f t="shared" si="2"/>
        <v>5272</v>
      </c>
    </row>
    <row r="16" spans="1:21" s="40" customFormat="1" ht="26.4">
      <c r="A16" s="36" t="s">
        <v>41</v>
      </c>
      <c r="B16" s="41" t="s">
        <v>42</v>
      </c>
      <c r="C16" s="38">
        <v>133500</v>
      </c>
      <c r="D16" s="39">
        <v>7382</v>
      </c>
      <c r="E16" s="39">
        <v>17520</v>
      </c>
      <c r="F16" s="39">
        <v>21542</v>
      </c>
      <c r="G16" s="25">
        <f t="shared" si="10"/>
        <v>46444</v>
      </c>
      <c r="H16" s="39">
        <v>25061</v>
      </c>
      <c r="I16" s="39">
        <v>24701</v>
      </c>
      <c r="J16" s="39">
        <v>12645</v>
      </c>
      <c r="K16" s="25">
        <f t="shared" si="11"/>
        <v>62407</v>
      </c>
      <c r="L16" s="39">
        <v>5005</v>
      </c>
      <c r="M16" s="39">
        <v>4986</v>
      </c>
      <c r="N16" s="39">
        <v>5580</v>
      </c>
      <c r="O16" s="25">
        <f t="shared" si="12"/>
        <v>15571</v>
      </c>
      <c r="P16" s="39">
        <v>9296</v>
      </c>
      <c r="Q16" s="39">
        <v>8000</v>
      </c>
      <c r="R16" s="39">
        <v>8000</v>
      </c>
      <c r="S16" s="25">
        <f t="shared" si="13"/>
        <v>25296</v>
      </c>
      <c r="T16" s="24">
        <f t="shared" si="1"/>
        <v>149718</v>
      </c>
      <c r="U16" s="26">
        <f t="shared" si="2"/>
        <v>16218</v>
      </c>
    </row>
    <row r="17" spans="1:21" s="40" customFormat="1" ht="26.4">
      <c r="A17" s="36" t="s">
        <v>43</v>
      </c>
      <c r="B17" s="41" t="s">
        <v>44</v>
      </c>
      <c r="C17" s="38">
        <v>57600</v>
      </c>
      <c r="D17" s="39">
        <v>300</v>
      </c>
      <c r="E17" s="39">
        <v>10900</v>
      </c>
      <c r="F17" s="39">
        <v>16050</v>
      </c>
      <c r="G17" s="25">
        <f t="shared" si="10"/>
        <v>27250</v>
      </c>
      <c r="H17" s="39">
        <v>32338</v>
      </c>
      <c r="I17" s="39">
        <v>700</v>
      </c>
      <c r="J17" s="39">
        <v>2400</v>
      </c>
      <c r="K17" s="25">
        <f t="shared" si="11"/>
        <v>35438</v>
      </c>
      <c r="L17" s="39"/>
      <c r="M17" s="39"/>
      <c r="N17" s="39"/>
      <c r="O17" s="25">
        <f t="shared" si="12"/>
        <v>0</v>
      </c>
      <c r="P17" s="39"/>
      <c r="Q17" s="39">
        <v>5766</v>
      </c>
      <c r="R17" s="39">
        <v>0</v>
      </c>
      <c r="S17" s="25">
        <f t="shared" si="13"/>
        <v>5766</v>
      </c>
      <c r="T17" s="24">
        <f t="shared" si="1"/>
        <v>68454</v>
      </c>
      <c r="U17" s="26">
        <f t="shared" si="2"/>
        <v>10854</v>
      </c>
    </row>
    <row r="18" spans="1:21" s="40" customFormat="1" ht="26.4">
      <c r="A18" s="36" t="s">
        <v>45</v>
      </c>
      <c r="B18" s="41" t="s">
        <v>46</v>
      </c>
      <c r="C18" s="38">
        <v>83950</v>
      </c>
      <c r="D18" s="39">
        <v>3723</v>
      </c>
      <c r="E18" s="39">
        <v>28079</v>
      </c>
      <c r="F18" s="39"/>
      <c r="G18" s="25">
        <f t="shared" si="10"/>
        <v>31802</v>
      </c>
      <c r="H18" s="39">
        <v>6166</v>
      </c>
      <c r="I18" s="39">
        <v>24828</v>
      </c>
      <c r="J18" s="39">
        <v>17241</v>
      </c>
      <c r="K18" s="25">
        <f t="shared" si="11"/>
        <v>48235</v>
      </c>
      <c r="L18" s="39">
        <v>0</v>
      </c>
      <c r="M18" s="39">
        <v>494</v>
      </c>
      <c r="N18" s="39"/>
      <c r="O18" s="25">
        <f t="shared" si="12"/>
        <v>494</v>
      </c>
      <c r="P18" s="39"/>
      <c r="Q18" s="39">
        <v>838</v>
      </c>
      <c r="R18" s="39">
        <v>3000</v>
      </c>
      <c r="S18" s="25">
        <f t="shared" si="13"/>
        <v>3838</v>
      </c>
      <c r="T18" s="24">
        <f t="shared" si="1"/>
        <v>84369</v>
      </c>
      <c r="U18" s="26">
        <f t="shared" si="2"/>
        <v>419</v>
      </c>
    </row>
    <row r="19" spans="1:21" s="40" customFormat="1" ht="13.2">
      <c r="A19" s="36" t="s">
        <v>47</v>
      </c>
      <c r="B19" s="41" t="s">
        <v>48</v>
      </c>
      <c r="C19" s="38">
        <v>152000</v>
      </c>
      <c r="D19" s="39">
        <v>11600</v>
      </c>
      <c r="E19" s="39">
        <v>46000</v>
      </c>
      <c r="F19" s="39">
        <v>15500</v>
      </c>
      <c r="G19" s="25">
        <f t="shared" si="10"/>
        <v>73100</v>
      </c>
      <c r="H19" s="39">
        <v>10000</v>
      </c>
      <c r="I19" s="39">
        <v>18281</v>
      </c>
      <c r="J19" s="39">
        <v>36102</v>
      </c>
      <c r="K19" s="25">
        <f t="shared" si="11"/>
        <v>64383</v>
      </c>
      <c r="L19" s="39"/>
      <c r="M19" s="39">
        <v>19200</v>
      </c>
      <c r="N19" s="39"/>
      <c r="O19" s="25">
        <f t="shared" si="12"/>
        <v>19200</v>
      </c>
      <c r="P19" s="39"/>
      <c r="Q19" s="39">
        <v>1700</v>
      </c>
      <c r="R19" s="39">
        <v>0</v>
      </c>
      <c r="S19" s="25">
        <f t="shared" si="13"/>
        <v>1700</v>
      </c>
      <c r="T19" s="24">
        <f t="shared" si="1"/>
        <v>158383</v>
      </c>
      <c r="U19" s="26">
        <f t="shared" si="2"/>
        <v>6383</v>
      </c>
    </row>
    <row r="20" spans="1:21" s="40" customFormat="1" ht="52.8">
      <c r="A20" s="36" t="s">
        <v>49</v>
      </c>
      <c r="B20" s="41" t="s">
        <v>50</v>
      </c>
      <c r="C20" s="38">
        <v>55800</v>
      </c>
      <c r="D20" s="39">
        <v>750</v>
      </c>
      <c r="E20" s="39">
        <v>750</v>
      </c>
      <c r="F20" s="39">
        <v>750</v>
      </c>
      <c r="G20" s="25">
        <f t="shared" si="10"/>
        <v>2250</v>
      </c>
      <c r="H20" s="39">
        <v>750</v>
      </c>
      <c r="I20" s="39">
        <v>820</v>
      </c>
      <c r="J20" s="39">
        <v>750</v>
      </c>
      <c r="K20" s="25">
        <f t="shared" si="11"/>
        <v>2320</v>
      </c>
      <c r="L20" s="39">
        <v>942</v>
      </c>
      <c r="M20" s="39">
        <v>1825</v>
      </c>
      <c r="N20" s="39">
        <v>750</v>
      </c>
      <c r="O20" s="25">
        <f t="shared" si="12"/>
        <v>3517</v>
      </c>
      <c r="P20" s="39">
        <v>750</v>
      </c>
      <c r="Q20" s="39">
        <v>750</v>
      </c>
      <c r="R20" s="39">
        <v>46000</v>
      </c>
      <c r="S20" s="25">
        <f t="shared" si="13"/>
        <v>47500</v>
      </c>
      <c r="T20" s="24">
        <f t="shared" si="1"/>
        <v>55587</v>
      </c>
      <c r="U20" s="26">
        <f t="shared" si="2"/>
        <v>-213</v>
      </c>
    </row>
    <row r="21" spans="1:21" s="40" customFormat="1" ht="39.6">
      <c r="A21" s="36" t="s">
        <v>51</v>
      </c>
      <c r="B21" s="41" t="s">
        <v>52</v>
      </c>
      <c r="C21" s="38">
        <v>30000</v>
      </c>
      <c r="D21" s="39"/>
      <c r="E21" s="39">
        <v>20600</v>
      </c>
      <c r="F21" s="39"/>
      <c r="G21" s="25">
        <f t="shared" si="10"/>
        <v>20600</v>
      </c>
      <c r="H21" s="39"/>
      <c r="I21" s="39"/>
      <c r="J21" s="39">
        <v>8000</v>
      </c>
      <c r="K21" s="25">
        <f t="shared" si="11"/>
        <v>8000</v>
      </c>
      <c r="L21" s="39"/>
      <c r="M21" s="39"/>
      <c r="N21" s="39"/>
      <c r="O21" s="25">
        <f t="shared" si="12"/>
        <v>0</v>
      </c>
      <c r="P21" s="39"/>
      <c r="Q21" s="39"/>
      <c r="R21" s="39">
        <v>0</v>
      </c>
      <c r="S21" s="25">
        <f t="shared" si="13"/>
        <v>0</v>
      </c>
      <c r="T21" s="24">
        <f t="shared" si="1"/>
        <v>28600</v>
      </c>
      <c r="U21" s="26">
        <f t="shared" si="2"/>
        <v>-1400</v>
      </c>
    </row>
    <row r="22" spans="1:21" s="40" customFormat="1" ht="52.8">
      <c r="A22" s="36" t="s">
        <v>53</v>
      </c>
      <c r="B22" s="41" t="s">
        <v>54</v>
      </c>
      <c r="C22" s="38">
        <v>57000</v>
      </c>
      <c r="D22" s="39">
        <v>7454</v>
      </c>
      <c r="E22" s="39"/>
      <c r="F22" s="39"/>
      <c r="G22" s="25">
        <f t="shared" si="10"/>
        <v>7454</v>
      </c>
      <c r="H22" s="39"/>
      <c r="I22" s="39"/>
      <c r="J22" s="39"/>
      <c r="K22" s="25">
        <f t="shared" si="11"/>
        <v>0</v>
      </c>
      <c r="L22" s="39"/>
      <c r="M22" s="39"/>
      <c r="N22" s="39"/>
      <c r="O22" s="25">
        <f t="shared" si="12"/>
        <v>0</v>
      </c>
      <c r="P22" s="39"/>
      <c r="Q22" s="39"/>
      <c r="R22" s="39"/>
      <c r="S22" s="25">
        <f t="shared" si="13"/>
        <v>0</v>
      </c>
      <c r="T22" s="24">
        <f t="shared" si="1"/>
        <v>7454</v>
      </c>
      <c r="U22" s="26">
        <f t="shared" si="2"/>
        <v>-49546</v>
      </c>
    </row>
    <row r="23" spans="1:21" s="40" customFormat="1" ht="26.4">
      <c r="A23" s="36" t="s">
        <v>55</v>
      </c>
      <c r="B23" s="41" t="s">
        <v>56</v>
      </c>
      <c r="C23" s="38">
        <v>813000</v>
      </c>
      <c r="D23" s="39">
        <v>75000</v>
      </c>
      <c r="E23" s="39">
        <v>61000</v>
      </c>
      <c r="F23" s="39">
        <v>66000</v>
      </c>
      <c r="G23" s="25">
        <f t="shared" si="10"/>
        <v>202000</v>
      </c>
      <c r="H23" s="39">
        <v>64000</v>
      </c>
      <c r="I23" s="39">
        <v>62000</v>
      </c>
      <c r="J23" s="39">
        <v>65500</v>
      </c>
      <c r="K23" s="25">
        <f t="shared" si="11"/>
        <v>191500</v>
      </c>
      <c r="L23" s="39">
        <v>64200</v>
      </c>
      <c r="M23" s="39">
        <v>66100</v>
      </c>
      <c r="N23" s="39">
        <v>69000</v>
      </c>
      <c r="O23" s="25">
        <f t="shared" si="12"/>
        <v>199300</v>
      </c>
      <c r="P23" s="39">
        <v>63000</v>
      </c>
      <c r="Q23" s="39">
        <v>68000</v>
      </c>
      <c r="R23" s="39">
        <v>89000</v>
      </c>
      <c r="S23" s="25">
        <f t="shared" si="13"/>
        <v>220000</v>
      </c>
      <c r="T23" s="24">
        <f t="shared" si="1"/>
        <v>812800</v>
      </c>
      <c r="U23" s="26">
        <f t="shared" si="2"/>
        <v>-200</v>
      </c>
    </row>
    <row r="24" spans="1:21" s="40" customFormat="1" ht="26.4">
      <c r="A24" s="36" t="s">
        <v>57</v>
      </c>
      <c r="B24" s="42" t="s">
        <v>58</v>
      </c>
      <c r="C24" s="38">
        <v>36200</v>
      </c>
      <c r="D24" s="39">
        <v>3608</v>
      </c>
      <c r="E24" s="39">
        <v>2280</v>
      </c>
      <c r="F24" s="39">
        <v>3416</v>
      </c>
      <c r="G24" s="25">
        <f t="shared" si="10"/>
        <v>9304</v>
      </c>
      <c r="H24" s="39">
        <v>2851</v>
      </c>
      <c r="I24" s="39">
        <v>2531</v>
      </c>
      <c r="J24" s="39">
        <v>3708</v>
      </c>
      <c r="K24" s="25">
        <f t="shared" si="11"/>
        <v>9090</v>
      </c>
      <c r="L24" s="39">
        <v>2996</v>
      </c>
      <c r="M24" s="39">
        <v>2988</v>
      </c>
      <c r="N24" s="39">
        <v>2346</v>
      </c>
      <c r="O24" s="25">
        <f t="shared" si="12"/>
        <v>8330</v>
      </c>
      <c r="P24" s="39">
        <v>3047</v>
      </c>
      <c r="Q24" s="39">
        <v>3579</v>
      </c>
      <c r="R24" s="39">
        <v>5000</v>
      </c>
      <c r="S24" s="25">
        <f t="shared" si="13"/>
        <v>11626</v>
      </c>
      <c r="T24" s="24">
        <f t="shared" si="1"/>
        <v>38350</v>
      </c>
      <c r="U24" s="26">
        <f t="shared" si="2"/>
        <v>2150</v>
      </c>
    </row>
    <row r="25" spans="1:21" s="40" customFormat="1" ht="26.4">
      <c r="A25" s="36" t="s">
        <v>59</v>
      </c>
      <c r="B25" s="41" t="s">
        <v>60</v>
      </c>
      <c r="C25" s="38">
        <v>57000</v>
      </c>
      <c r="D25" s="39"/>
      <c r="E25" s="39"/>
      <c r="F25" s="39"/>
      <c r="G25" s="25">
        <f t="shared" si="10"/>
        <v>0</v>
      </c>
      <c r="H25" s="39"/>
      <c r="I25" s="39"/>
      <c r="J25" s="39"/>
      <c r="K25" s="25">
        <f t="shared" si="11"/>
        <v>0</v>
      </c>
      <c r="L25" s="39"/>
      <c r="M25" s="39"/>
      <c r="N25" s="39">
        <v>40139</v>
      </c>
      <c r="O25" s="25">
        <f t="shared" si="12"/>
        <v>40139</v>
      </c>
      <c r="P25" s="39"/>
      <c r="Q25" s="39">
        <v>23428</v>
      </c>
      <c r="R25" s="39"/>
      <c r="S25" s="25">
        <f t="shared" si="13"/>
        <v>23428</v>
      </c>
      <c r="T25" s="24">
        <f t="shared" si="1"/>
        <v>63567</v>
      </c>
      <c r="U25" s="26">
        <f t="shared" si="2"/>
        <v>6567</v>
      </c>
    </row>
    <row r="26" spans="1:21" s="40" customFormat="1" ht="26.4">
      <c r="A26" s="36" t="s">
        <v>61</v>
      </c>
      <c r="B26" s="41" t="s">
        <v>62</v>
      </c>
      <c r="C26" s="38">
        <v>0</v>
      </c>
      <c r="D26" s="39">
        <v>118635</v>
      </c>
      <c r="E26" s="39">
        <v>20000</v>
      </c>
      <c r="F26" s="39"/>
      <c r="G26" s="25">
        <f t="shared" si="10"/>
        <v>138635</v>
      </c>
      <c r="H26" s="39"/>
      <c r="I26" s="39">
        <v>21200</v>
      </c>
      <c r="J26" s="39"/>
      <c r="K26" s="25">
        <f t="shared" si="11"/>
        <v>21200</v>
      </c>
      <c r="L26" s="39">
        <v>10500</v>
      </c>
      <c r="M26" s="39"/>
      <c r="N26" s="39">
        <v>11088</v>
      </c>
      <c r="O26" s="25">
        <f t="shared" si="12"/>
        <v>21588</v>
      </c>
      <c r="P26" s="39"/>
      <c r="Q26" s="39"/>
      <c r="R26" s="39">
        <v>0</v>
      </c>
      <c r="S26" s="25">
        <f t="shared" si="13"/>
        <v>0</v>
      </c>
      <c r="T26" s="24">
        <f t="shared" si="1"/>
        <v>181423</v>
      </c>
      <c r="U26" s="26"/>
    </row>
    <row r="27" spans="1:21" s="40" customFormat="1" ht="13.2">
      <c r="A27" s="36" t="s">
        <v>63</v>
      </c>
      <c r="B27" s="41" t="s">
        <v>64</v>
      </c>
      <c r="C27" s="38">
        <v>0</v>
      </c>
      <c r="D27" s="39">
        <v>29295</v>
      </c>
      <c r="E27" s="39"/>
      <c r="F27" s="39"/>
      <c r="G27" s="25">
        <f t="shared" si="10"/>
        <v>29295</v>
      </c>
      <c r="H27" s="39"/>
      <c r="I27" s="39">
        <v>107877</v>
      </c>
      <c r="J27" s="39"/>
      <c r="K27" s="25">
        <f t="shared" si="11"/>
        <v>107877</v>
      </c>
      <c r="L27" s="39">
        <v>27228</v>
      </c>
      <c r="M27" s="39"/>
      <c r="N27" s="39"/>
      <c r="O27" s="25">
        <f t="shared" si="12"/>
        <v>27228</v>
      </c>
      <c r="P27" s="39"/>
      <c r="Q27" s="39"/>
      <c r="R27" s="39">
        <v>0</v>
      </c>
      <c r="S27" s="25">
        <f t="shared" si="13"/>
        <v>0</v>
      </c>
      <c r="T27" s="24">
        <f t="shared" si="1"/>
        <v>164400</v>
      </c>
      <c r="U27" s="26"/>
    </row>
    <row r="28" spans="1:21" s="40" customFormat="1" ht="13.2">
      <c r="A28" s="36" t="s">
        <v>65</v>
      </c>
      <c r="B28" s="41" t="s">
        <v>66</v>
      </c>
      <c r="C28" s="38">
        <v>300000</v>
      </c>
      <c r="D28" s="39">
        <v>152000</v>
      </c>
      <c r="E28" s="39"/>
      <c r="F28" s="39">
        <v>6520</v>
      </c>
      <c r="G28" s="25">
        <f>D28+E28+F28</f>
        <v>158520</v>
      </c>
      <c r="H28" s="39"/>
      <c r="I28" s="39"/>
      <c r="J28" s="39">
        <v>28400</v>
      </c>
      <c r="K28" s="25">
        <f>H28+I28+J28</f>
        <v>28400</v>
      </c>
      <c r="L28" s="39"/>
      <c r="M28" s="39"/>
      <c r="N28" s="39"/>
      <c r="O28" s="25">
        <f t="shared" si="12"/>
        <v>0</v>
      </c>
      <c r="P28" s="39"/>
      <c r="Q28" s="39"/>
      <c r="R28" s="39">
        <v>0</v>
      </c>
      <c r="S28" s="25">
        <f t="shared" si="13"/>
        <v>0</v>
      </c>
      <c r="T28" s="24">
        <f t="shared" si="1"/>
        <v>186920</v>
      </c>
      <c r="U28" s="26"/>
    </row>
    <row r="29" spans="1:21" s="40" customFormat="1" ht="66">
      <c r="A29" s="36" t="s">
        <v>67</v>
      </c>
      <c r="B29" s="41" t="s">
        <v>68</v>
      </c>
      <c r="C29" s="38">
        <v>480000</v>
      </c>
      <c r="D29" s="39">
        <v>0</v>
      </c>
      <c r="E29" s="39">
        <v>700</v>
      </c>
      <c r="F29" s="39"/>
      <c r="G29" s="25">
        <f>D29+E29+F29</f>
        <v>700</v>
      </c>
      <c r="H29" s="39"/>
      <c r="I29" s="39"/>
      <c r="J29" s="39">
        <v>62708</v>
      </c>
      <c r="K29" s="25">
        <f>H29+I29+J29</f>
        <v>62708</v>
      </c>
      <c r="L29" s="39">
        <v>87118</v>
      </c>
      <c r="M29" s="39">
        <v>39177</v>
      </c>
      <c r="N29" s="39">
        <v>32400</v>
      </c>
      <c r="O29" s="25">
        <f t="shared" si="12"/>
        <v>158695</v>
      </c>
      <c r="P29" s="39">
        <v>105000</v>
      </c>
      <c r="Q29" s="39">
        <v>40905</v>
      </c>
      <c r="R29" s="39">
        <v>23000</v>
      </c>
      <c r="S29" s="25">
        <f t="shared" si="13"/>
        <v>168905</v>
      </c>
      <c r="T29" s="24">
        <f t="shared" si="1"/>
        <v>391008</v>
      </c>
      <c r="U29" s="26">
        <f>T29-C29</f>
        <v>-88992</v>
      </c>
    </row>
    <row r="30" spans="1:21" s="40" customFormat="1" ht="19.8" customHeight="1">
      <c r="A30" s="43" t="s">
        <v>69</v>
      </c>
      <c r="B30" s="44" t="s">
        <v>70</v>
      </c>
      <c r="C30" s="45">
        <f t="shared" ref="C30:R30" si="14">C4-C13</f>
        <v>-57369</v>
      </c>
      <c r="D30" s="46">
        <f t="shared" si="14"/>
        <v>24924</v>
      </c>
      <c r="E30" s="46">
        <f t="shared" si="14"/>
        <v>-2802</v>
      </c>
      <c r="F30" s="46">
        <f t="shared" si="14"/>
        <v>21331</v>
      </c>
      <c r="G30" s="47">
        <f t="shared" si="14"/>
        <v>710</v>
      </c>
      <c r="H30" s="46">
        <f t="shared" si="14"/>
        <v>26406</v>
      </c>
      <c r="I30" s="46">
        <f t="shared" si="14"/>
        <v>-164278</v>
      </c>
      <c r="J30" s="46">
        <f t="shared" si="14"/>
        <v>-83624</v>
      </c>
      <c r="K30" s="47">
        <f t="shared" si="14"/>
        <v>-221496</v>
      </c>
      <c r="L30" s="46">
        <f t="shared" si="14"/>
        <v>19895</v>
      </c>
      <c r="M30" s="46">
        <f t="shared" si="14"/>
        <v>166957</v>
      </c>
      <c r="N30" s="46">
        <f t="shared" si="14"/>
        <v>111826</v>
      </c>
      <c r="O30" s="47">
        <f t="shared" si="14"/>
        <v>298678</v>
      </c>
      <c r="P30" s="48">
        <f t="shared" si="14"/>
        <v>-31832</v>
      </c>
      <c r="Q30" s="48">
        <f t="shared" si="14"/>
        <v>46344</v>
      </c>
      <c r="R30" s="48">
        <f t="shared" si="14"/>
        <v>-34000</v>
      </c>
      <c r="S30" s="47"/>
      <c r="T30" s="48">
        <f>T4-T13</f>
        <v>58404</v>
      </c>
      <c r="U30" s="49"/>
    </row>
    <row r="31" spans="1:21" ht="15.6" customHeight="1">
      <c r="A31" s="50" t="s">
        <v>71</v>
      </c>
      <c r="B31" s="51" t="s">
        <v>72</v>
      </c>
      <c r="C31" s="52">
        <v>339990</v>
      </c>
      <c r="D31" s="24">
        <v>364589</v>
      </c>
      <c r="E31" s="24">
        <v>333204</v>
      </c>
      <c r="F31" s="24">
        <v>360057</v>
      </c>
      <c r="G31" s="25"/>
      <c r="H31" s="24">
        <v>368390</v>
      </c>
      <c r="I31" s="24">
        <v>162233</v>
      </c>
      <c r="J31" s="24">
        <v>531910</v>
      </c>
      <c r="K31" s="25"/>
      <c r="L31" s="24">
        <v>546053</v>
      </c>
      <c r="M31" s="24">
        <v>201637</v>
      </c>
      <c r="N31" s="24">
        <v>349832</v>
      </c>
      <c r="O31" s="25"/>
      <c r="P31" s="24">
        <v>298110</v>
      </c>
      <c r="Q31" s="24">
        <v>380222</v>
      </c>
      <c r="R31" s="24"/>
      <c r="S31" s="25"/>
      <c r="T31" s="24"/>
      <c r="U31" s="26"/>
    </row>
    <row r="32" spans="1:21" ht="16.2" customHeight="1">
      <c r="A32" s="50" t="s">
        <v>73</v>
      </c>
      <c r="B32" s="51" t="s">
        <v>74</v>
      </c>
      <c r="C32" s="52">
        <v>161335</v>
      </c>
      <c r="D32" s="24">
        <v>135596</v>
      </c>
      <c r="E32" s="24">
        <v>255596</v>
      </c>
      <c r="F32" s="24">
        <v>255596</v>
      </c>
      <c r="G32" s="25"/>
      <c r="H32" s="24">
        <v>255596</v>
      </c>
      <c r="I32" s="24">
        <f>H32-I27</f>
        <v>147719</v>
      </c>
      <c r="J32" s="24">
        <f>567719-J27</f>
        <v>567719</v>
      </c>
      <c r="K32" s="25"/>
      <c r="L32" s="24">
        <v>40491</v>
      </c>
      <c r="M32" s="24">
        <v>40491</v>
      </c>
      <c r="N32" s="24">
        <v>40491</v>
      </c>
      <c r="O32" s="25"/>
      <c r="P32" s="24">
        <v>40491</v>
      </c>
      <c r="Q32" s="24">
        <v>40491</v>
      </c>
      <c r="R32" s="24"/>
      <c r="S32" s="25"/>
      <c r="T32" s="24"/>
      <c r="U32" s="26"/>
    </row>
    <row r="33" spans="1:21" ht="15.6" customHeight="1">
      <c r="A33" s="50" t="s">
        <v>75</v>
      </c>
      <c r="B33" s="51" t="s">
        <v>76</v>
      </c>
      <c r="C33" s="52">
        <v>0</v>
      </c>
      <c r="D33" s="24">
        <v>-152000</v>
      </c>
      <c r="E33" s="24">
        <v>-123457</v>
      </c>
      <c r="F33" s="24">
        <v>-102722</v>
      </c>
      <c r="G33" s="25"/>
      <c r="H33" s="24">
        <v>-66722</v>
      </c>
      <c r="I33" s="24">
        <v>-28222</v>
      </c>
      <c r="J33" s="24">
        <f>T10-T28</f>
        <v>184378</v>
      </c>
      <c r="K33" s="25"/>
      <c r="L33" s="24">
        <v>31878</v>
      </c>
      <c r="M33" s="24">
        <v>88378</v>
      </c>
      <c r="N33" s="24">
        <v>114378</v>
      </c>
      <c r="O33" s="25"/>
      <c r="P33" s="24">
        <f>N33+P10</f>
        <v>139878</v>
      </c>
      <c r="Q33" s="24">
        <f>P33+Q10</f>
        <v>168878</v>
      </c>
      <c r="R33" s="24">
        <f>AB10-AB28</f>
        <v>0</v>
      </c>
      <c r="S33" s="25"/>
      <c r="T33" s="24"/>
      <c r="U33" s="26"/>
    </row>
    <row r="34" spans="1:21" ht="15" customHeight="1">
      <c r="A34" s="50" t="s">
        <v>77</v>
      </c>
      <c r="B34" s="51" t="s">
        <v>78</v>
      </c>
      <c r="C34" s="52">
        <v>46803</v>
      </c>
      <c r="D34" s="24">
        <v>61026</v>
      </c>
      <c r="E34" s="24">
        <v>138226</v>
      </c>
      <c r="F34" s="24">
        <v>165726</v>
      </c>
      <c r="G34" s="25"/>
      <c r="H34" s="24">
        <v>178626</v>
      </c>
      <c r="I34" s="24">
        <v>135308</v>
      </c>
      <c r="J34" s="24">
        <v>80408</v>
      </c>
      <c r="K34" s="25"/>
      <c r="L34" s="24">
        <v>29673</v>
      </c>
      <c r="M34" s="24">
        <v>43054</v>
      </c>
      <c r="N34" s="24">
        <v>13066</v>
      </c>
      <c r="O34" s="25"/>
      <c r="P34" s="24">
        <v>13066</v>
      </c>
      <c r="Q34" s="24">
        <v>67712</v>
      </c>
      <c r="R34" s="24"/>
      <c r="S34" s="25"/>
      <c r="T34" s="24"/>
      <c r="U34" s="26"/>
    </row>
    <row r="35" spans="1:21" ht="15" customHeight="1">
      <c r="A35" s="50" t="s">
        <v>79</v>
      </c>
      <c r="B35" s="51" t="s">
        <v>80</v>
      </c>
      <c r="C35" s="52">
        <v>4355</v>
      </c>
      <c r="D35" s="24">
        <v>19355</v>
      </c>
      <c r="E35" s="24">
        <v>12759</v>
      </c>
      <c r="F35" s="24">
        <v>165726</v>
      </c>
      <c r="G35" s="25"/>
      <c r="H35" s="24">
        <v>7394</v>
      </c>
      <c r="I35" s="24">
        <v>7394</v>
      </c>
      <c r="J35" s="24">
        <v>20015</v>
      </c>
      <c r="K35" s="25"/>
      <c r="L35" s="24">
        <v>15442</v>
      </c>
      <c r="M35" s="24">
        <v>15442</v>
      </c>
      <c r="N35" s="24">
        <v>15442</v>
      </c>
      <c r="O35" s="25"/>
      <c r="P35" s="24">
        <v>15442</v>
      </c>
      <c r="Q35" s="24">
        <v>15442</v>
      </c>
      <c r="R35" s="24"/>
      <c r="S35" s="25"/>
      <c r="T35" s="24"/>
      <c r="U35" s="26"/>
    </row>
    <row r="36" spans="1:21" ht="19.2" customHeight="1">
      <c r="A36" s="53" t="s">
        <v>81</v>
      </c>
      <c r="B36" s="54" t="s">
        <v>82</v>
      </c>
      <c r="C36" s="55">
        <f t="shared" ref="C36:J36" si="15">C31+C34+C35</f>
        <v>391148</v>
      </c>
      <c r="D36" s="61">
        <f t="shared" si="15"/>
        <v>444970</v>
      </c>
      <c r="E36" s="61">
        <f t="shared" si="15"/>
        <v>484189</v>
      </c>
      <c r="F36" s="61">
        <f t="shared" si="15"/>
        <v>691509</v>
      </c>
      <c r="G36" s="61">
        <f t="shared" si="15"/>
        <v>0</v>
      </c>
      <c r="H36" s="61">
        <f t="shared" si="15"/>
        <v>554410</v>
      </c>
      <c r="I36" s="61">
        <f t="shared" si="15"/>
        <v>304935</v>
      </c>
      <c r="J36" s="61">
        <f t="shared" si="15"/>
        <v>632333</v>
      </c>
      <c r="K36" s="61"/>
      <c r="L36" s="61">
        <f t="shared" ref="L36:S36" si="16">L31+L34+L35</f>
        <v>591168</v>
      </c>
      <c r="M36" s="61">
        <f t="shared" si="16"/>
        <v>260133</v>
      </c>
      <c r="N36" s="61">
        <f t="shared" si="16"/>
        <v>378340</v>
      </c>
      <c r="O36" s="61">
        <f t="shared" si="16"/>
        <v>0</v>
      </c>
      <c r="P36" s="61">
        <f t="shared" si="16"/>
        <v>326618</v>
      </c>
      <c r="Q36" s="61">
        <f t="shared" si="16"/>
        <v>463376</v>
      </c>
      <c r="R36" s="61">
        <f t="shared" si="16"/>
        <v>0</v>
      </c>
      <c r="S36" s="61">
        <f t="shared" si="16"/>
        <v>0</v>
      </c>
      <c r="T36" s="62"/>
      <c r="U36" s="63"/>
    </row>
    <row r="37" spans="1:21">
      <c r="C37" s="57"/>
    </row>
  </sheetData>
  <pageMargins left="0.23622047244094491" right="0.23622047244094491" top="0" bottom="0" header="0.31496062992125984" footer="0.31496062992125984"/>
  <pageSetup paperSize="9" scale="5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Риф Гиздатуллин</dc:creator>
  <cp:lastModifiedBy>Риф Гиздатуллин</cp:lastModifiedBy>
  <cp:lastPrinted>2024-03-15T13:27:02Z</cp:lastPrinted>
  <dcterms:created xsi:type="dcterms:W3CDTF">2024-02-29T18:49:22Z</dcterms:created>
  <dcterms:modified xsi:type="dcterms:W3CDTF">2024-03-19T20:22:31Z</dcterms:modified>
</cp:coreProperties>
</file>